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1880" tabRatio="601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0" l="1"/>
  <c r="G31" i="3"/>
  <c r="H31" i="3"/>
  <c r="F31" i="3"/>
  <c r="H26" i="3"/>
  <c r="G26" i="3"/>
  <c r="F26" i="3"/>
  <c r="G17" i="3"/>
  <c r="H17" i="3"/>
  <c r="H11" i="3"/>
  <c r="G11" i="3"/>
  <c r="F17" i="3"/>
  <c r="F11" i="3"/>
  <c r="E28" i="8"/>
  <c r="F28" i="8"/>
  <c r="F20" i="8"/>
  <c r="F18" i="8"/>
  <c r="F14" i="8"/>
  <c r="F11" i="8"/>
  <c r="E20" i="8"/>
  <c r="E18" i="8"/>
  <c r="E14" i="8"/>
  <c r="D14" i="8"/>
  <c r="E11" i="8"/>
  <c r="D28" i="8"/>
  <c r="C28" i="8"/>
  <c r="D20" i="8"/>
  <c r="D18" i="8"/>
  <c r="D11" i="8"/>
  <c r="F40" i="8"/>
  <c r="E40" i="8"/>
  <c r="F53" i="8"/>
  <c r="E53" i="8"/>
  <c r="F45" i="8"/>
  <c r="E45" i="8"/>
  <c r="F43" i="8"/>
  <c r="E43" i="8"/>
  <c r="F37" i="8"/>
  <c r="E37" i="8"/>
  <c r="D53" i="8"/>
  <c r="D45" i="8"/>
  <c r="D43" i="8"/>
  <c r="D40" i="8"/>
  <c r="D37" i="8"/>
  <c r="I6" i="7"/>
  <c r="H6" i="7"/>
  <c r="G6" i="7"/>
  <c r="B45" i="8"/>
  <c r="B37" i="8"/>
  <c r="B53" i="8"/>
  <c r="B43" i="8"/>
  <c r="B40" i="8"/>
  <c r="B20" i="8"/>
  <c r="B28" i="8"/>
  <c r="B18" i="8"/>
  <c r="B14" i="8"/>
  <c r="B11" i="8"/>
  <c r="D31" i="3"/>
  <c r="D26" i="3"/>
  <c r="D17" i="3"/>
  <c r="D11" i="3"/>
  <c r="C45" i="8"/>
  <c r="C37" i="8"/>
  <c r="C20" i="8"/>
  <c r="C11" i="8"/>
  <c r="E6" i="7"/>
  <c r="C53" i="8"/>
  <c r="C43" i="8"/>
  <c r="C40" i="8"/>
  <c r="C18" i="8"/>
  <c r="C14" i="8"/>
  <c r="E17" i="3"/>
  <c r="E31" i="3"/>
  <c r="E26" i="3"/>
  <c r="E11" i="3"/>
  <c r="F6" i="7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F14" i="10" s="1"/>
  <c r="I14" i="10" l="1"/>
  <c r="I22" i="10" s="1"/>
  <c r="I28" i="10" s="1"/>
  <c r="I29" i="10" s="1"/>
  <c r="H14" i="10"/>
  <c r="H22" i="10" s="1"/>
  <c r="H28" i="10" s="1"/>
  <c r="H29" i="10" s="1"/>
  <c r="H25" i="3"/>
  <c r="G25" i="3"/>
  <c r="F25" i="3"/>
  <c r="G10" i="3"/>
  <c r="H10" i="3"/>
  <c r="F10" i="3"/>
  <c r="F10" i="8"/>
  <c r="E10" i="8"/>
  <c r="D10" i="8"/>
  <c r="F36" i="8"/>
  <c r="E36" i="8"/>
  <c r="D36" i="8"/>
  <c r="B10" i="8"/>
  <c r="D25" i="3"/>
  <c r="D10" i="3"/>
  <c r="C36" i="8"/>
  <c r="C10" i="8"/>
  <c r="E10" i="3"/>
  <c r="G14" i="10"/>
  <c r="G22" i="10" s="1"/>
  <c r="G28" i="10" s="1"/>
  <c r="E25" i="3"/>
  <c r="J14" i="10"/>
  <c r="J22" i="10" s="1"/>
  <c r="J28" i="10" s="1"/>
  <c r="J29" i="10" s="1"/>
  <c r="F22" i="10"/>
  <c r="B36" i="8"/>
</calcChain>
</file>

<file path=xl/sharedStrings.xml><?xml version="1.0" encoding="utf-8"?>
<sst xmlns="http://schemas.openxmlformats.org/spreadsheetml/2006/main" count="346" uniqueCount="167">
  <si>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</si>
  <si>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</si>
  <si>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</si>
  <si>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</si>
  <si>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</si>
  <si>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</si>
  <si>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</si>
  <si>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</si>
  <si>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</si>
  <si>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</si>
  <si>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</si>
  <si>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</si>
  <si>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</si>
  <si>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</si>
  <si>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</si>
  <si>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</si>
  <si>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</si>
  <si>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</si>
  <si>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</si>
  <si>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</si>
  <si>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</si>
  <si>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</si>
  <si>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</si>
  <si>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</si>
  <si>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</si>
  <si>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</si>
  <si>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</si>
  <si>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</si>
  <si>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</si>
  <si>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</si>
  <si>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</si>
  <si>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</si>
  <si>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</si>
  <si>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</si>
  <si>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</si>
  <si>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</si>
  <si>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</si>
  <si>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</si>
  <si>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</si>
  <si>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</si>
  <si>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</si>
  <si>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</si>
  <si>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</si>
  <si>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</si>
  <si>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</si>
  <si>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</si>
  <si>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</si>
  <si>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</si>
  <si>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</si>
  <si>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</si>
  <si>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</si>
  <si>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</si>
  <si>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</si>
  <si>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</si>
  <si>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</si>
  <si>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</si>
  <si>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</si>
  <si>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</si>
  <si>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</si>
  <si>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</si>
  <si>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</si>
  <si>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</si>
  <si>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</si>
  <si>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</si>
  <si>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</si>
  <si>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</si>
  <si>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</si>
  <si>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</si>
  <si>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</si>
  <si>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</si>
  <si>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</si>
  <si>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</si>
  <si>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</si>
  <si>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</si>
  <si>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imovine</t>
  </si>
  <si>
    <t>Prihodi od upravnih i administrativnih pristojbi, pristojbi po posebnim propisima i naknadama</t>
  </si>
  <si>
    <t>Prihodi od prodaje proizvoda i roba te pruženih usluga i prihodi od donacija</t>
  </si>
  <si>
    <t>Financijski rashodi</t>
  </si>
  <si>
    <t>Naknade građanima</t>
  </si>
  <si>
    <t>Dodatna ulaganja na građevinskim objektima</t>
  </si>
  <si>
    <t>3 Vlastiti prihod</t>
  </si>
  <si>
    <t xml:space="preserve">  '31 Prihod od imovine</t>
  </si>
  <si>
    <t xml:space="preserve">  '31 Prihod od prodaje proizvoda </t>
  </si>
  <si>
    <t>6 Donacije</t>
  </si>
  <si>
    <r>
      <t xml:space="preserve">  </t>
    </r>
    <r>
      <rPr>
        <sz val="10"/>
        <color rgb="FF000000"/>
        <rFont val="Arial"/>
        <family val="2"/>
      </rPr>
      <t>61 Donacije od pravnih i fizičkih osoba</t>
    </r>
  </si>
  <si>
    <t xml:space="preserve">  62 Kapitalne donacije</t>
  </si>
  <si>
    <t>09 Obrazovanje</t>
  </si>
  <si>
    <t>091 Osnovno obrazovanje</t>
  </si>
  <si>
    <t>PROGRAM 1001</t>
  </si>
  <si>
    <t>Program javnih potreba u školstvu</t>
  </si>
  <si>
    <t>Školska natjecanja i smotre</t>
  </si>
  <si>
    <t>Izvor financiranja 1.1</t>
  </si>
  <si>
    <t>Opći prihodi i primici</t>
  </si>
  <si>
    <t>Školska kuhinja</t>
  </si>
  <si>
    <t>309.69</t>
  </si>
  <si>
    <t>Izvor financiranja 4.3.1.</t>
  </si>
  <si>
    <t>Prihod za posebne namjene PK</t>
  </si>
  <si>
    <t>Izvor financviranja 5.2.14</t>
  </si>
  <si>
    <t>Pomoći agencija za plaćanja u poljoprivredi</t>
  </si>
  <si>
    <t>Izvor financiranja 5.2.9.</t>
  </si>
  <si>
    <t>Pomoć ministarstva za demografiju mlade im socijalnu</t>
  </si>
  <si>
    <t>Izvor financiranja 5.7.1.</t>
  </si>
  <si>
    <t>Pomoći iz gradskih i općinskih proračuna</t>
  </si>
  <si>
    <t>Izvor financiranja 5.2.2</t>
  </si>
  <si>
    <t>Pomoći -PK</t>
  </si>
  <si>
    <t>Posebna skupina učenika s teškoćama</t>
  </si>
  <si>
    <t>Izvor financiranja 5.2.2.</t>
  </si>
  <si>
    <t>Pomoći PK</t>
  </si>
  <si>
    <t>Naknade građanima i kuanstvima</t>
  </si>
  <si>
    <t>Redovni program OŠ</t>
  </si>
  <si>
    <t>Izvor financiranja 1.2.</t>
  </si>
  <si>
    <t>Opći prihodi osnovne škole</t>
  </si>
  <si>
    <t xml:space="preserve">Dodatna ulaganja u objekte </t>
  </si>
  <si>
    <t>Izvor financiranja 3.1.1.</t>
  </si>
  <si>
    <t>Vlastiti prihod</t>
  </si>
  <si>
    <t>Rashodi za nabavu proizvodne dugotrajne imovine</t>
  </si>
  <si>
    <t>Prihodi za posebne namjene PK</t>
  </si>
  <si>
    <t>Knjige</t>
  </si>
  <si>
    <t>Izvor fianciranja 6.1.1.</t>
  </si>
  <si>
    <t>Tekuće donacije PK</t>
  </si>
  <si>
    <t>Produženi boravak</t>
  </si>
  <si>
    <t>Prihodi iz gradskih i općinskih proračuna</t>
  </si>
  <si>
    <t>Projekt međunarodna suradnja  A100022</t>
  </si>
  <si>
    <t>A100022</t>
  </si>
  <si>
    <t>Izvor financiranja 5.2.3</t>
  </si>
  <si>
    <t>Pomoći EU-PK</t>
  </si>
  <si>
    <t>Ulaganja u objekte školstva</t>
  </si>
  <si>
    <t>Rashodi za usluge</t>
  </si>
  <si>
    <t>Ulaganja u objekte školstva potres</t>
  </si>
  <si>
    <t>Izvor financiranja 6.2.1.</t>
  </si>
  <si>
    <t>Kapitalne donacije PK</t>
  </si>
  <si>
    <t>Uređaji strojevi i alati</t>
  </si>
  <si>
    <t>Osiguravanje pomoćnika u nastavi</t>
  </si>
  <si>
    <t>Višak prihoda</t>
  </si>
  <si>
    <t>Preneseni višak</t>
  </si>
  <si>
    <t xml:space="preserve">   92 Višak prihoda</t>
  </si>
  <si>
    <t xml:space="preserve">  92 Višak prihoda</t>
  </si>
  <si>
    <t>Izvor financiranja 5.2.25</t>
  </si>
  <si>
    <t>Pomoć iz dražavnog proračuna-obnova</t>
  </si>
  <si>
    <r>
      <t xml:space="preserve">   </t>
    </r>
    <r>
      <rPr>
        <sz val="10"/>
        <color rgb="FF000000"/>
        <rFont val="Arial"/>
        <family val="2"/>
      </rPr>
      <t>5.7.1 Pomoći iz gradskih proračuna  PK</t>
    </r>
  </si>
  <si>
    <t xml:space="preserve">  4.3.1 Ostali prihodi za posebne namjene</t>
  </si>
  <si>
    <t xml:space="preserve">   3.1.1. Prihodi od prodaje proizvoda</t>
  </si>
  <si>
    <t xml:space="preserve">   3.1.1 Prihod od imovine</t>
  </si>
  <si>
    <t xml:space="preserve">  1.1 Opći prihodi i primici</t>
  </si>
  <si>
    <t xml:space="preserve">  1.2 Opći prihodi osnovne škole</t>
  </si>
  <si>
    <t xml:space="preserve">   5.2.2 Pomoći PK</t>
  </si>
  <si>
    <t xml:space="preserve">   5.2.3 Ostale pomoći od    međunarodnih organizacija</t>
  </si>
  <si>
    <t xml:space="preserve">   5.2.5 Pomoći MZO</t>
  </si>
  <si>
    <t xml:space="preserve">   5.2.14 Pomoći Ministarstva za demografiju, obitelj, mlade i socijalnu</t>
  </si>
  <si>
    <r>
      <t xml:space="preserve">   </t>
    </r>
    <r>
      <rPr>
        <sz val="10"/>
        <color rgb="FF000000"/>
        <rFont val="Arial"/>
        <family val="2"/>
      </rPr>
      <t>5.7.1 Pomoći iz gradskih proračuna PK</t>
    </r>
  </si>
  <si>
    <t xml:space="preserve">   5.2.9  Pomoći Agencija za plaćanja u poljoprivredi</t>
  </si>
  <si>
    <t xml:space="preserve">  5.2.14  Pomoći ministarstva za demografiju, obitelj mlade i socijalnu</t>
  </si>
  <si>
    <r>
      <t xml:space="preserve">  </t>
    </r>
    <r>
      <rPr>
        <sz val="10"/>
        <color rgb="FF000000"/>
        <rFont val="Arial"/>
        <family val="2"/>
      </rPr>
      <t>6.1.1  Donacije od pravnih i fizičkih osoba</t>
    </r>
  </si>
  <si>
    <t xml:space="preserve">  6.2.1  Kapitalne donacije</t>
  </si>
  <si>
    <t xml:space="preserve">  5.2.25 Pomoći iz državnog proračuna obnova</t>
  </si>
  <si>
    <t xml:space="preserve">   5.2.9 Pomoći Agencija za plaćanja u poljoprivredi</t>
  </si>
  <si>
    <t xml:space="preserve">   5.2.25 Pomoći iz državnog proračuna obnova</t>
  </si>
  <si>
    <t>AKTIVNOST A1000007</t>
  </si>
  <si>
    <t>AKTIVNOST A1000010</t>
  </si>
  <si>
    <t>AKTIVNOST A1000013</t>
  </si>
  <si>
    <t>AKTIVNOST A1000014</t>
  </si>
  <si>
    <t>AKTIVNOST A1000015</t>
  </si>
  <si>
    <t>KAPITALNI PROJEKT K100002</t>
  </si>
  <si>
    <t>KAPITALNI PROJEKT K100007</t>
  </si>
  <si>
    <t>TEKUĆI PROJEKT K100004</t>
  </si>
  <si>
    <t>OSNOVNA ŠKOLA DRAGUTINA TADIJANOVIĆA PETRINJA  OIB 34310703158</t>
  </si>
  <si>
    <t>OSNOVNA ŠKOLA DRAGUTINA TADIJANOVIĆA PETRINJA   OIB 34310703158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</si>
</sst>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u/>
      <sz val="11"/>
      <name val="Calibri"/>
      <family val="2"/>
      <charset val="238"/>
      <scheme val="minor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8" fillId="0" borderId="0" xfId="0" applyFont="1"/>
    <xf numFmtId="2" fontId="3" fillId="2" borderId="3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25" fillId="2" borderId="4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26" fillId="2" borderId="4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2" fontId="3" fillId="2" borderId="4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0" fontId="24" fillId="0" borderId="3" xfId="0" applyFont="1" applyBorder="1" applyAlignment="1">
      <alignment horizontal="left" vertical="center" wrapText="1"/>
    </xf>
    <xf numFmtId="2" fontId="0" fillId="0" borderId="0" xfId="0" applyNumberFormat="1"/>
    <xf numFmtId="2" fontId="27" fillId="2" borderId="3" xfId="0" applyNumberFormat="1" applyFont="1" applyFill="1" applyBorder="1" applyAlignment="1">
      <alignment horizontal="right"/>
    </xf>
    <xf numFmtId="0" fontId="1" fillId="0" borderId="0" xfId="0" applyFont="1"/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left" vertical="center" wrapText="1"/>
    </xf>
    <xf numFmtId="0" fontId="29" fillId="5" borderId="0" xfId="0" applyFont="1" applyFill="1"/>
    <xf numFmtId="0" fontId="30" fillId="5" borderId="0" xfId="0" applyFont="1" applyFill="1"/>
    <xf numFmtId="0" fontId="0" fillId="5" borderId="0" xfId="0" applyFill="1"/>
    <xf numFmtId="2" fontId="0" fillId="0" borderId="3" xfId="0" applyNumberFormat="1" applyBorder="1"/>
    <xf numFmtId="2" fontId="1" fillId="0" borderId="3" xfId="0" applyNumberFormat="1" applyFont="1" applyBorder="1"/>
    <xf numFmtId="0" fontId="0" fillId="2" borderId="0" xfId="0" applyFill="1"/>
    <xf numFmtId="2" fontId="34" fillId="0" borderId="3" xfId="0" applyNumberFormat="1" applyFont="1" applyBorder="1"/>
    <xf numFmtId="2" fontId="34" fillId="2" borderId="3" xfId="0" applyNumberFormat="1" applyFont="1" applyFill="1" applyBorder="1"/>
    <xf numFmtId="2" fontId="27" fillId="2" borderId="3" xfId="0" applyNumberFormat="1" applyFont="1" applyFill="1" applyBorder="1" applyAlignment="1">
      <alignment horizontal="right" wrapText="1"/>
    </xf>
    <xf numFmtId="2" fontId="6" fillId="5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2" fontId="3" fillId="5" borderId="4" xfId="0" applyNumberFormat="1" applyFont="1" applyFill="1" applyBorder="1" applyAlignment="1">
      <alignment horizontal="right"/>
    </xf>
    <xf numFmtId="2" fontId="3" fillId="5" borderId="3" xfId="0" applyNumberFormat="1" applyFont="1" applyFill="1" applyBorder="1" applyAlignment="1">
      <alignment horizontal="right"/>
    </xf>
    <xf numFmtId="0" fontId="0" fillId="6" borderId="0" xfId="0" applyFill="1"/>
    <xf numFmtId="0" fontId="21" fillId="5" borderId="3" xfId="0" applyFont="1" applyFill="1" applyBorder="1" applyAlignment="1">
      <alignment horizontal="left" vertical="center"/>
    </xf>
    <xf numFmtId="0" fontId="21" fillId="5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0" fontId="22" fillId="5" borderId="3" xfId="0" quotePrefix="1" applyFont="1" applyFill="1" applyBorder="1" applyAlignment="1">
      <alignment horizontal="left" vertical="center"/>
    </xf>
    <xf numFmtId="4" fontId="27" fillId="5" borderId="4" xfId="0" applyNumberFormat="1" applyFont="1" applyFill="1" applyBorder="1" applyAlignment="1">
      <alignment horizontal="right"/>
    </xf>
    <xf numFmtId="4" fontId="27" fillId="5" borderId="3" xfId="0" applyNumberFormat="1" applyFont="1" applyFill="1" applyBorder="1" applyAlignment="1">
      <alignment horizontal="right"/>
    </xf>
    <xf numFmtId="2" fontId="27" fillId="5" borderId="3" xfId="0" applyNumberFormat="1" applyFont="1" applyFill="1" applyBorder="1" applyAlignment="1">
      <alignment horizontal="right"/>
    </xf>
    <xf numFmtId="0" fontId="6" fillId="5" borderId="3" xfId="0" applyFont="1" applyFill="1" applyBorder="1" applyAlignment="1">
      <alignment horizontal="left" vertical="center" wrapText="1"/>
    </xf>
    <xf numFmtId="2" fontId="27" fillId="5" borderId="3" xfId="0" applyNumberFormat="1" applyFont="1" applyFill="1" applyBorder="1" applyAlignment="1">
      <alignment horizontal="right" wrapText="1"/>
    </xf>
    <xf numFmtId="2" fontId="27" fillId="5" borderId="4" xfId="0" applyNumberFormat="1" applyFont="1" applyFill="1" applyBorder="1" applyAlignment="1">
      <alignment horizontal="right"/>
    </xf>
    <xf numFmtId="0" fontId="9" fillId="6" borderId="3" xfId="0" applyFont="1" applyFill="1" applyBorder="1" applyAlignment="1">
      <alignment horizontal="left" vertical="center" wrapText="1"/>
    </xf>
    <xf numFmtId="4" fontId="3" fillId="6" borderId="4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0" fontId="9" fillId="4" borderId="3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0" fontId="31" fillId="4" borderId="4" xfId="0" applyFont="1" applyFill="1" applyBorder="1" applyAlignment="1">
      <alignment horizontal="left" vertical="center" wrapText="1"/>
    </xf>
    <xf numFmtId="2" fontId="22" fillId="4" borderId="3" xfId="0" applyNumberFormat="1" applyFont="1" applyFill="1" applyBorder="1" applyAlignment="1">
      <alignment horizontal="right"/>
    </xf>
    <xf numFmtId="2" fontId="22" fillId="4" borderId="1" xfId="0" applyNumberFormat="1" applyFont="1" applyFill="1" applyBorder="1" applyAlignment="1">
      <alignment horizontal="right"/>
    </xf>
    <xf numFmtId="2" fontId="22" fillId="4" borderId="3" xfId="0" applyNumberFormat="1" applyFont="1" applyFill="1" applyBorder="1" applyAlignment="1">
      <alignment horizontal="right" wrapText="1"/>
    </xf>
    <xf numFmtId="2" fontId="9" fillId="4" borderId="3" xfId="0" applyNumberFormat="1" applyFont="1" applyFill="1" applyBorder="1" applyAlignment="1">
      <alignment horizontal="right"/>
    </xf>
    <xf numFmtId="2" fontId="9" fillId="4" borderId="1" xfId="0" applyNumberFormat="1" applyFont="1" applyFill="1" applyBorder="1" applyAlignment="1">
      <alignment horizontal="right"/>
    </xf>
    <xf numFmtId="2" fontId="30" fillId="4" borderId="3" xfId="0" applyNumberFormat="1" applyFont="1" applyFill="1" applyBorder="1"/>
    <xf numFmtId="0" fontId="33" fillId="4" borderId="4" xfId="0" applyFont="1" applyFill="1" applyBorder="1" applyAlignment="1">
      <alignment horizontal="left" vertical="center" wrapText="1"/>
    </xf>
    <xf numFmtId="2" fontId="29" fillId="4" borderId="3" xfId="0" applyNumberFormat="1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2" fontId="27" fillId="3" borderId="3" xfId="0" applyNumberFormat="1" applyFont="1" applyFill="1" applyBorder="1" applyAlignment="1">
      <alignment horizontal="right"/>
    </xf>
    <xf numFmtId="2" fontId="27" fillId="3" borderId="1" xfId="0" applyNumberFormat="1" applyFont="1" applyFill="1" applyBorder="1" applyAlignment="1">
      <alignment horizontal="right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1" fillId="4" borderId="1" xfId="0" applyFont="1" applyFill="1" applyBorder="1" applyAlignment="1">
      <alignment horizontal="left" vertical="center" wrapText="1" indent="1"/>
    </xf>
    <xf numFmtId="0" fontId="32" fillId="4" borderId="2" xfId="0" applyFont="1" applyFill="1" applyBorder="1" applyAlignment="1">
      <alignment horizontal="left" vertical="center" wrapText="1" indent="1"/>
    </xf>
    <xf numFmtId="0" fontId="32" fillId="4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left" vertical="center" indent="1"/>
    </xf>
    <xf numFmtId="0" fontId="30" fillId="4" borderId="2" xfId="0" applyFont="1" applyFill="1" applyBorder="1" applyAlignment="1">
      <alignment horizontal="left" vertical="center" indent="1"/>
    </xf>
    <xf numFmtId="0" fontId="30" fillId="4" borderId="4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31" fillId="4" borderId="1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31" fillId="4" borderId="4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" fillId="0" borderId="2" xfId="0" applyFont="1" applyBorder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A3" sqref="A3:J3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46" t="s">
        <v>31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8" x14ac:dyDescent="0.25">
      <c r="A2" s="4"/>
      <c r="B2" s="4"/>
      <c r="C2" s="4"/>
      <c r="D2" s="156" t="s">
        <v>165</v>
      </c>
      <c r="E2" s="157"/>
      <c r="F2" s="157"/>
      <c r="G2" s="157"/>
      <c r="H2" s="157"/>
      <c r="I2" s="157"/>
      <c r="J2" s="4"/>
    </row>
    <row r="3" spans="1:10" ht="15.75" x14ac:dyDescent="0.25">
      <c r="A3" s="146" t="s">
        <v>19</v>
      </c>
      <c r="B3" s="146"/>
      <c r="C3" s="146"/>
      <c r="D3" s="146"/>
      <c r="E3" s="146"/>
      <c r="F3" s="146"/>
      <c r="G3" s="146"/>
      <c r="H3" s="146"/>
      <c r="I3" s="147"/>
      <c r="J3" s="147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146" t="s">
        <v>25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1" t="s">
        <v>36</v>
      </c>
    </row>
    <row r="7" spans="1:10" ht="25.5" x14ac:dyDescent="0.25">
      <c r="A7" s="27"/>
      <c r="B7" s="28"/>
      <c r="C7" s="28"/>
      <c r="D7" s="29"/>
      <c r="E7" s="30"/>
      <c r="F7" s="3" t="s">
        <v>37</v>
      </c>
      <c r="G7" s="3" t="s">
        <v>35</v>
      </c>
      <c r="H7" s="3" t="s">
        <v>45</v>
      </c>
      <c r="I7" s="3" t="s">
        <v>46</v>
      </c>
      <c r="J7" s="3" t="s">
        <v>47</v>
      </c>
    </row>
    <row r="8" spans="1:10" x14ac:dyDescent="0.25">
      <c r="A8" s="149" t="s">
        <v>0</v>
      </c>
      <c r="B8" s="150"/>
      <c r="C8" s="150"/>
      <c r="D8" s="150"/>
      <c r="E8" s="151"/>
      <c r="F8" s="77">
        <f>F9+F10</f>
        <v>2429347.9300000002</v>
      </c>
      <c r="G8" s="77">
        <f t="shared" ref="G8:J8" si="0">G9+G10</f>
        <v>2260121.46</v>
      </c>
      <c r="H8" s="77">
        <f t="shared" si="0"/>
        <v>2262414.46</v>
      </c>
      <c r="I8" s="77">
        <f t="shared" si="0"/>
        <v>2262414.46</v>
      </c>
      <c r="J8" s="77">
        <f t="shared" si="0"/>
        <v>2262414.46</v>
      </c>
    </row>
    <row r="9" spans="1:10" x14ac:dyDescent="0.25">
      <c r="A9" s="152" t="s">
        <v>39</v>
      </c>
      <c r="B9" s="153"/>
      <c r="C9" s="153"/>
      <c r="D9" s="153"/>
      <c r="E9" s="145"/>
      <c r="F9" s="78">
        <v>2429347.9300000002</v>
      </c>
      <c r="G9" s="78">
        <v>2260121.46</v>
      </c>
      <c r="H9" s="78">
        <v>2262414.46</v>
      </c>
      <c r="I9" s="78">
        <v>2262414.46</v>
      </c>
      <c r="J9" s="78">
        <v>2262414.46</v>
      </c>
    </row>
    <row r="10" spans="1:10" x14ac:dyDescent="0.25">
      <c r="A10" s="144" t="s">
        <v>40</v>
      </c>
      <c r="B10" s="145"/>
      <c r="C10" s="145"/>
      <c r="D10" s="145"/>
      <c r="E10" s="145"/>
      <c r="F10" s="78">
        <v>0</v>
      </c>
      <c r="G10" s="78">
        <v>0</v>
      </c>
      <c r="H10" s="78">
        <v>0</v>
      </c>
      <c r="I10" s="78">
        <v>0</v>
      </c>
      <c r="J10" s="78">
        <v>0</v>
      </c>
    </row>
    <row r="11" spans="1:10" x14ac:dyDescent="0.25">
      <c r="A11" s="32" t="s">
        <v>1</v>
      </c>
      <c r="B11" s="41"/>
      <c r="C11" s="41"/>
      <c r="D11" s="41"/>
      <c r="E11" s="41"/>
      <c r="F11" s="77">
        <f>F12+F13</f>
        <v>2419472.16</v>
      </c>
      <c r="G11" s="77">
        <f t="shared" ref="G11:J11" si="1">G12+G13</f>
        <v>2260121.46</v>
      </c>
      <c r="H11" s="77">
        <f t="shared" si="1"/>
        <v>2262414.46</v>
      </c>
      <c r="I11" s="77">
        <f t="shared" si="1"/>
        <v>2262414.46</v>
      </c>
      <c r="J11" s="77">
        <f t="shared" si="1"/>
        <v>2262414.46</v>
      </c>
    </row>
    <row r="12" spans="1:10" x14ac:dyDescent="0.25">
      <c r="A12" s="154" t="s">
        <v>41</v>
      </c>
      <c r="B12" s="153"/>
      <c r="C12" s="153"/>
      <c r="D12" s="153"/>
      <c r="E12" s="153"/>
      <c r="F12" s="78">
        <v>1981042.02</v>
      </c>
      <c r="G12" s="78">
        <v>2208043.46</v>
      </c>
      <c r="H12" s="78">
        <v>2210336.46</v>
      </c>
      <c r="I12" s="78">
        <v>2210336.46</v>
      </c>
      <c r="J12" s="79">
        <v>2210336.46</v>
      </c>
    </row>
    <row r="13" spans="1:10" x14ac:dyDescent="0.25">
      <c r="A13" s="144" t="s">
        <v>42</v>
      </c>
      <c r="B13" s="145"/>
      <c r="C13" s="145"/>
      <c r="D13" s="145"/>
      <c r="E13" s="145"/>
      <c r="F13" s="78">
        <v>438430.14</v>
      </c>
      <c r="G13" s="78">
        <v>52078</v>
      </c>
      <c r="H13" s="78">
        <v>52078</v>
      </c>
      <c r="I13" s="78">
        <v>52078</v>
      </c>
      <c r="J13" s="79">
        <v>52078</v>
      </c>
    </row>
    <row r="14" spans="1:10" x14ac:dyDescent="0.25">
      <c r="A14" s="155" t="s">
        <v>66</v>
      </c>
      <c r="B14" s="150"/>
      <c r="C14" s="150"/>
      <c r="D14" s="150"/>
      <c r="E14" s="150"/>
      <c r="F14" s="77">
        <f>F8-F11</f>
        <v>9875.7700000000186</v>
      </c>
      <c r="G14" s="77">
        <f t="shared" ref="G14:J14" si="2">G8-G11</f>
        <v>0</v>
      </c>
      <c r="H14" s="77">
        <f t="shared" si="2"/>
        <v>0</v>
      </c>
      <c r="I14" s="77">
        <f t="shared" si="2"/>
        <v>0</v>
      </c>
      <c r="J14" s="77">
        <f t="shared" si="2"/>
        <v>0</v>
      </c>
    </row>
    <row r="15" spans="1:10" ht="18" x14ac:dyDescent="0.25">
      <c r="A15" s="4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146" t="s">
        <v>26</v>
      </c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ht="18" x14ac:dyDescent="0.25">
      <c r="A17" s="4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7"/>
      <c r="B18" s="28"/>
      <c r="C18" s="28"/>
      <c r="D18" s="29"/>
      <c r="E18" s="30"/>
      <c r="F18" s="3" t="s">
        <v>37</v>
      </c>
      <c r="G18" s="3" t="s">
        <v>35</v>
      </c>
      <c r="H18" s="3" t="s">
        <v>45</v>
      </c>
      <c r="I18" s="3" t="s">
        <v>46</v>
      </c>
      <c r="J18" s="3" t="s">
        <v>47</v>
      </c>
    </row>
    <row r="19" spans="1:10" x14ac:dyDescent="0.25">
      <c r="A19" s="144" t="s">
        <v>43</v>
      </c>
      <c r="B19" s="145"/>
      <c r="C19" s="145"/>
      <c r="D19" s="145"/>
      <c r="E19" s="145"/>
      <c r="F19" s="78"/>
      <c r="G19" s="78"/>
      <c r="H19" s="78"/>
      <c r="I19" s="78"/>
      <c r="J19" s="79"/>
    </row>
    <row r="20" spans="1:10" x14ac:dyDescent="0.25">
      <c r="A20" s="144" t="s">
        <v>44</v>
      </c>
      <c r="B20" s="145"/>
      <c r="C20" s="145"/>
      <c r="D20" s="145"/>
      <c r="E20" s="145"/>
      <c r="F20" s="78"/>
      <c r="G20" s="78"/>
      <c r="H20" s="78"/>
      <c r="I20" s="78"/>
      <c r="J20" s="79"/>
    </row>
    <row r="21" spans="1:10" x14ac:dyDescent="0.25">
      <c r="A21" s="155" t="s">
        <v>2</v>
      </c>
      <c r="B21" s="150"/>
      <c r="C21" s="150"/>
      <c r="D21" s="150"/>
      <c r="E21" s="150"/>
      <c r="F21" s="77">
        <f>F19-F20</f>
        <v>0</v>
      </c>
      <c r="G21" s="77">
        <f t="shared" ref="G21:J21" si="3">G19-G20</f>
        <v>0</v>
      </c>
      <c r="H21" s="77">
        <f t="shared" si="3"/>
        <v>0</v>
      </c>
      <c r="I21" s="77">
        <f t="shared" si="3"/>
        <v>0</v>
      </c>
      <c r="J21" s="77">
        <f t="shared" si="3"/>
        <v>0</v>
      </c>
    </row>
    <row r="22" spans="1:10" x14ac:dyDescent="0.25">
      <c r="A22" s="155" t="s">
        <v>67</v>
      </c>
      <c r="B22" s="150"/>
      <c r="C22" s="150"/>
      <c r="D22" s="150"/>
      <c r="E22" s="150"/>
      <c r="F22" s="77">
        <f>F14+F21</f>
        <v>9875.7700000000186</v>
      </c>
      <c r="G22" s="77">
        <f t="shared" ref="G22:J22" si="4">G14+G21</f>
        <v>0</v>
      </c>
      <c r="H22" s="77">
        <f t="shared" si="4"/>
        <v>0</v>
      </c>
      <c r="I22" s="77">
        <f t="shared" si="4"/>
        <v>0</v>
      </c>
      <c r="J22" s="77">
        <f t="shared" si="4"/>
        <v>0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146" t="s">
        <v>68</v>
      </c>
      <c r="B24" s="148"/>
      <c r="C24" s="148"/>
      <c r="D24" s="148"/>
      <c r="E24" s="148"/>
      <c r="F24" s="148"/>
      <c r="G24" s="148"/>
      <c r="H24" s="148"/>
      <c r="I24" s="148"/>
      <c r="J24" s="148"/>
    </row>
    <row r="25" spans="1:10" ht="15.75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5.5" x14ac:dyDescent="0.25">
      <c r="A26" s="27"/>
      <c r="B26" s="28"/>
      <c r="C26" s="28"/>
      <c r="D26" s="29"/>
      <c r="E26" s="30"/>
      <c r="F26" s="3" t="s">
        <v>37</v>
      </c>
      <c r="G26" s="3" t="s">
        <v>35</v>
      </c>
      <c r="H26" s="3" t="s">
        <v>45</v>
      </c>
      <c r="I26" s="3" t="s">
        <v>46</v>
      </c>
      <c r="J26" s="3" t="s">
        <v>47</v>
      </c>
    </row>
    <row r="27" spans="1:10" ht="15" customHeight="1" x14ac:dyDescent="0.25">
      <c r="A27" s="160" t="s">
        <v>69</v>
      </c>
      <c r="B27" s="161"/>
      <c r="C27" s="161"/>
      <c r="D27" s="161"/>
      <c r="E27" s="162"/>
      <c r="F27" s="80">
        <v>0</v>
      </c>
      <c r="G27" s="80">
        <v>0</v>
      </c>
      <c r="H27" s="80">
        <v>0</v>
      </c>
      <c r="I27" s="80">
        <v>0</v>
      </c>
      <c r="J27" s="81">
        <v>0</v>
      </c>
    </row>
    <row r="28" spans="1:10" ht="15" customHeight="1" x14ac:dyDescent="0.25">
      <c r="A28" s="155" t="s">
        <v>70</v>
      </c>
      <c r="B28" s="150"/>
      <c r="C28" s="150"/>
      <c r="D28" s="150"/>
      <c r="E28" s="150"/>
      <c r="F28" s="82">
        <f>F22+F27</f>
        <v>9875.7700000000186</v>
      </c>
      <c r="G28" s="82">
        <f t="shared" ref="G28:J28" si="5">G22+G27</f>
        <v>0</v>
      </c>
      <c r="H28" s="82">
        <f t="shared" si="5"/>
        <v>0</v>
      </c>
      <c r="I28" s="82">
        <f t="shared" si="5"/>
        <v>0</v>
      </c>
      <c r="J28" s="83">
        <f t="shared" si="5"/>
        <v>0</v>
      </c>
    </row>
    <row r="29" spans="1:10" ht="45" customHeight="1" x14ac:dyDescent="0.25">
      <c r="A29" s="149" t="s">
        <v>71</v>
      </c>
      <c r="B29" s="163"/>
      <c r="C29" s="163"/>
      <c r="D29" s="163"/>
      <c r="E29" s="164"/>
      <c r="F29" s="82">
        <v>9875.77</v>
      </c>
      <c r="G29" s="82"/>
      <c r="H29" s="82">
        <f t="shared" ref="H29:J29" si="6">H14+H21+H27-H28</f>
        <v>0</v>
      </c>
      <c r="I29" s="82">
        <f t="shared" si="6"/>
        <v>0</v>
      </c>
      <c r="J29" s="83">
        <f t="shared" si="6"/>
        <v>0</v>
      </c>
    </row>
    <row r="30" spans="1:10" ht="15.75" x14ac:dyDescent="0.25">
      <c r="A30" s="42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5.75" x14ac:dyDescent="0.25">
      <c r="A31" s="165" t="s">
        <v>65</v>
      </c>
      <c r="B31" s="165"/>
      <c r="C31" s="165"/>
      <c r="D31" s="165"/>
      <c r="E31" s="165"/>
      <c r="F31" s="165"/>
      <c r="G31" s="165"/>
      <c r="H31" s="165"/>
      <c r="I31" s="165"/>
      <c r="J31" s="165"/>
    </row>
    <row r="32" spans="1:10" ht="18" x14ac:dyDescent="0.25">
      <c r="A32" s="44"/>
      <c r="B32" s="45"/>
      <c r="C32" s="45"/>
      <c r="D32" s="45"/>
      <c r="E32" s="45"/>
      <c r="F32" s="45"/>
      <c r="G32" s="45"/>
      <c r="H32" s="46"/>
      <c r="I32" s="46"/>
      <c r="J32" s="46"/>
    </row>
    <row r="33" spans="1:10" ht="25.5" x14ac:dyDescent="0.25">
      <c r="A33" s="47"/>
      <c r="B33" s="48"/>
      <c r="C33" s="48"/>
      <c r="D33" s="49"/>
      <c r="E33" s="50"/>
      <c r="F33" s="51" t="s">
        <v>37</v>
      </c>
      <c r="G33" s="51" t="s">
        <v>35</v>
      </c>
      <c r="H33" s="51" t="s">
        <v>45</v>
      </c>
      <c r="I33" s="51" t="s">
        <v>46</v>
      </c>
      <c r="J33" s="51" t="s">
        <v>47</v>
      </c>
    </row>
    <row r="34" spans="1:10" x14ac:dyDescent="0.25">
      <c r="A34" s="160" t="s">
        <v>69</v>
      </c>
      <c r="B34" s="161"/>
      <c r="C34" s="161"/>
      <c r="D34" s="161"/>
      <c r="E34" s="162"/>
      <c r="F34" s="80">
        <v>0</v>
      </c>
      <c r="G34" s="80">
        <f>F37</f>
        <v>0</v>
      </c>
      <c r="H34" s="80">
        <f>G37</f>
        <v>0</v>
      </c>
      <c r="I34" s="80">
        <f>H37</f>
        <v>0</v>
      </c>
      <c r="J34" s="81">
        <f>I37</f>
        <v>0</v>
      </c>
    </row>
    <row r="35" spans="1:10" ht="28.5" customHeight="1" x14ac:dyDescent="0.25">
      <c r="A35" s="160" t="s">
        <v>72</v>
      </c>
      <c r="B35" s="161"/>
      <c r="C35" s="161"/>
      <c r="D35" s="161"/>
      <c r="E35" s="162"/>
      <c r="F35" s="80">
        <v>0</v>
      </c>
      <c r="G35" s="80">
        <v>0</v>
      </c>
      <c r="H35" s="80">
        <v>0</v>
      </c>
      <c r="I35" s="80">
        <v>0</v>
      </c>
      <c r="J35" s="81">
        <v>0</v>
      </c>
    </row>
    <row r="36" spans="1:10" x14ac:dyDescent="0.25">
      <c r="A36" s="160" t="s">
        <v>73</v>
      </c>
      <c r="B36" s="166"/>
      <c r="C36" s="166"/>
      <c r="D36" s="166"/>
      <c r="E36" s="167"/>
      <c r="F36" s="80">
        <v>0</v>
      </c>
      <c r="G36" s="80">
        <v>0</v>
      </c>
      <c r="H36" s="80">
        <v>0</v>
      </c>
      <c r="I36" s="80">
        <v>0</v>
      </c>
      <c r="J36" s="81">
        <v>0</v>
      </c>
    </row>
    <row r="37" spans="1:10" ht="15" customHeight="1" x14ac:dyDescent="0.25">
      <c r="A37" s="155" t="s">
        <v>70</v>
      </c>
      <c r="B37" s="150"/>
      <c r="C37" s="150"/>
      <c r="D37" s="150"/>
      <c r="E37" s="150"/>
      <c r="F37" s="84">
        <f>F34-F35+F36</f>
        <v>0</v>
      </c>
      <c r="G37" s="84">
        <f t="shared" ref="G37:J37" si="7">G34-G35+G36</f>
        <v>0</v>
      </c>
      <c r="H37" s="84">
        <f t="shared" si="7"/>
        <v>0</v>
      </c>
      <c r="I37" s="84">
        <f t="shared" si="7"/>
        <v>0</v>
      </c>
      <c r="J37" s="85">
        <f t="shared" si="7"/>
        <v>0</v>
      </c>
    </row>
    <row r="38" spans="1:10" ht="17.25" customHeight="1" x14ac:dyDescent="0.25"/>
    <row r="39" spans="1:10" x14ac:dyDescent="0.25">
      <c r="A39" s="158" t="s">
        <v>38</v>
      </c>
      <c r="B39" s="159"/>
      <c r="C39" s="159"/>
      <c r="D39" s="159"/>
      <c r="E39" s="159"/>
      <c r="F39" s="159"/>
      <c r="G39" s="159"/>
      <c r="H39" s="159"/>
      <c r="I39" s="159"/>
      <c r="J39" s="159"/>
    </row>
    <row r="40" spans="1:10" ht="9" customHeight="1" x14ac:dyDescent="0.25"/>
  </sheetData>
  <mergeCells count="25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D2:I2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opLeftCell="A7" workbookViewId="0">
      <selection activeCell="K17" sqref="K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19" ht="42" customHeight="1" x14ac:dyDescent="0.25">
      <c r="A1" s="146" t="s">
        <v>31</v>
      </c>
      <c r="B1" s="146"/>
      <c r="C1" s="146"/>
      <c r="D1" s="146"/>
      <c r="E1" s="146"/>
      <c r="F1" s="146"/>
      <c r="G1" s="146"/>
      <c r="H1" s="146"/>
    </row>
    <row r="2" spans="1:19" ht="18" customHeight="1" x14ac:dyDescent="0.25">
      <c r="A2" s="4"/>
      <c r="B2" s="4"/>
      <c r="C2" s="169" t="s">
        <v>166</v>
      </c>
      <c r="D2" s="170"/>
      <c r="E2" s="170"/>
      <c r="F2" s="170"/>
      <c r="G2" s="170"/>
      <c r="H2" s="170"/>
    </row>
    <row r="3" spans="1:19" ht="15.75" customHeight="1" x14ac:dyDescent="0.25">
      <c r="A3" s="146" t="s">
        <v>19</v>
      </c>
      <c r="B3" s="146"/>
      <c r="C3" s="146"/>
      <c r="D3" s="146"/>
      <c r="E3" s="146"/>
      <c r="F3" s="146"/>
      <c r="G3" s="146"/>
      <c r="H3" s="146"/>
    </row>
    <row r="4" spans="1:19" ht="18" x14ac:dyDescent="0.25">
      <c r="A4" s="4"/>
      <c r="B4" s="4"/>
      <c r="C4" s="4"/>
      <c r="D4" s="4"/>
      <c r="E4" s="4"/>
      <c r="F4" s="4"/>
      <c r="G4" s="5"/>
      <c r="H4" s="5"/>
    </row>
    <row r="5" spans="1:19" ht="18" customHeight="1" x14ac:dyDescent="0.25">
      <c r="A5" s="146" t="s">
        <v>4</v>
      </c>
      <c r="B5" s="146"/>
      <c r="C5" s="146"/>
      <c r="D5" s="146"/>
      <c r="E5" s="146"/>
      <c r="F5" s="146"/>
      <c r="G5" s="146"/>
      <c r="H5" s="146"/>
    </row>
    <row r="6" spans="1:19" ht="18" x14ac:dyDescent="0.25">
      <c r="A6" s="4"/>
      <c r="B6" s="4"/>
      <c r="C6" s="4"/>
      <c r="D6" s="4"/>
      <c r="E6" s="4"/>
      <c r="F6" s="4"/>
      <c r="G6" s="5"/>
      <c r="H6" s="5"/>
    </row>
    <row r="7" spans="1:19" ht="15.75" customHeight="1" x14ac:dyDescent="0.25">
      <c r="A7" s="146" t="s">
        <v>48</v>
      </c>
      <c r="B7" s="146"/>
      <c r="C7" s="146"/>
      <c r="D7" s="146"/>
      <c r="E7" s="146"/>
      <c r="F7" s="146"/>
      <c r="G7" s="146"/>
      <c r="H7" s="146"/>
    </row>
    <row r="8" spans="1:19" ht="18" x14ac:dyDescent="0.25">
      <c r="A8" s="4"/>
      <c r="B8" s="4"/>
      <c r="C8" s="4"/>
      <c r="D8" s="4"/>
      <c r="E8" s="4"/>
      <c r="F8" s="4"/>
      <c r="G8" s="5"/>
      <c r="H8" s="5"/>
    </row>
    <row r="9" spans="1:19" ht="25.5" x14ac:dyDescent="0.25">
      <c r="A9" s="19" t="s">
        <v>5</v>
      </c>
      <c r="B9" s="18" t="s">
        <v>6</v>
      </c>
      <c r="C9" s="18" t="s">
        <v>3</v>
      </c>
      <c r="D9" s="18" t="s">
        <v>34</v>
      </c>
      <c r="E9" s="19" t="s">
        <v>35</v>
      </c>
      <c r="F9" s="19" t="s">
        <v>32</v>
      </c>
      <c r="G9" s="19" t="s">
        <v>27</v>
      </c>
      <c r="H9" s="19" t="s">
        <v>33</v>
      </c>
    </row>
    <row r="10" spans="1:19" s="106" customFormat="1" x14ac:dyDescent="0.25">
      <c r="A10" s="134"/>
      <c r="B10" s="135"/>
      <c r="C10" s="136" t="s">
        <v>0</v>
      </c>
      <c r="D10" s="137">
        <f>SUM(D11,D17)</f>
        <v>2429347.9300000002</v>
      </c>
      <c r="E10" s="138">
        <f>SUM(E11,E17)</f>
        <v>2260121.46</v>
      </c>
      <c r="F10" s="138">
        <f>SUM(F11,F17)</f>
        <v>2262414.46</v>
      </c>
      <c r="G10" s="138">
        <f>SUM(G11,G17)</f>
        <v>2262414.46</v>
      </c>
      <c r="H10" s="138">
        <f>SUM(H11,H17)</f>
        <v>2262414.46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</row>
    <row r="11" spans="1:19" s="95" customFormat="1" ht="15.75" customHeight="1" x14ac:dyDescent="0.25">
      <c r="A11" s="103">
        <v>6</v>
      </c>
      <c r="B11" s="103"/>
      <c r="C11" s="103" t="s">
        <v>7</v>
      </c>
      <c r="D11" s="104">
        <f>SUM(D12,D13:D14,D15,D16)</f>
        <v>2375831.77</v>
      </c>
      <c r="E11" s="105">
        <f>SUM(E12,E13,E14,E15,E16)</f>
        <v>2250245.69</v>
      </c>
      <c r="F11" s="105">
        <f>SUM(F12,F13,F14,F15,F16)</f>
        <v>2252538.69</v>
      </c>
      <c r="G11" s="105">
        <f>SUM(G12,G13,G14,G15,G16)</f>
        <v>2252538.69</v>
      </c>
      <c r="H11" s="105">
        <f>SUM(H12,H13,H14,H15,H16)</f>
        <v>2252538.69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1:19" ht="38.25" x14ac:dyDescent="0.25">
      <c r="A12" s="11"/>
      <c r="B12" s="15">
        <v>63</v>
      </c>
      <c r="C12" s="15" t="s">
        <v>28</v>
      </c>
      <c r="D12" s="75">
        <v>1705546.17</v>
      </c>
      <c r="E12" s="62">
        <v>1880589</v>
      </c>
      <c r="F12" s="62">
        <v>1880589</v>
      </c>
      <c r="G12" s="62">
        <v>1880589</v>
      </c>
      <c r="H12" s="62">
        <v>1880589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1:19" x14ac:dyDescent="0.25">
      <c r="A13" s="11"/>
      <c r="B13" s="15">
        <v>64</v>
      </c>
      <c r="C13" s="15" t="s">
        <v>74</v>
      </c>
      <c r="D13" s="75">
        <v>0.08</v>
      </c>
      <c r="E13" s="62">
        <v>20</v>
      </c>
      <c r="F13" s="62">
        <v>20</v>
      </c>
      <c r="G13" s="62">
        <v>20</v>
      </c>
      <c r="H13" s="62">
        <v>20</v>
      </c>
    </row>
    <row r="14" spans="1:19" ht="51" x14ac:dyDescent="0.25">
      <c r="A14" s="11"/>
      <c r="B14" s="15">
        <v>65</v>
      </c>
      <c r="C14" s="15" t="s">
        <v>75</v>
      </c>
      <c r="D14" s="75">
        <v>57853.68</v>
      </c>
      <c r="E14" s="62">
        <v>82745</v>
      </c>
      <c r="F14" s="62">
        <v>82745</v>
      </c>
      <c r="G14" s="62">
        <v>82745</v>
      </c>
      <c r="H14" s="62">
        <v>82745</v>
      </c>
    </row>
    <row r="15" spans="1:19" ht="38.25" x14ac:dyDescent="0.25">
      <c r="A15" s="11"/>
      <c r="B15" s="15">
        <v>66</v>
      </c>
      <c r="C15" s="15" t="s">
        <v>76</v>
      </c>
      <c r="D15" s="75">
        <v>8743.73</v>
      </c>
      <c r="E15" s="62">
        <v>8900</v>
      </c>
      <c r="F15" s="62">
        <v>8900</v>
      </c>
      <c r="G15" s="62">
        <v>8900</v>
      </c>
      <c r="H15" s="62">
        <v>8900</v>
      </c>
    </row>
    <row r="16" spans="1:19" ht="38.25" x14ac:dyDescent="0.25">
      <c r="A16" s="12"/>
      <c r="B16" s="12">
        <v>67</v>
      </c>
      <c r="C16" s="15" t="s">
        <v>29</v>
      </c>
      <c r="D16" s="75">
        <v>603688.11</v>
      </c>
      <c r="E16" s="62">
        <v>277991.69</v>
      </c>
      <c r="F16" s="62">
        <v>280284.69</v>
      </c>
      <c r="G16" s="62">
        <v>280284.69</v>
      </c>
      <c r="H16" s="62">
        <v>280284.69</v>
      </c>
    </row>
    <row r="17" spans="1:19" s="95" customFormat="1" x14ac:dyDescent="0.25">
      <c r="A17" s="107">
        <v>9</v>
      </c>
      <c r="B17" s="107"/>
      <c r="C17" s="108" t="s">
        <v>133</v>
      </c>
      <c r="D17" s="104">
        <f>SUM(D18,D19)</f>
        <v>53516.160000000003</v>
      </c>
      <c r="E17" s="105">
        <f>SUM(E18,E19)</f>
        <v>9875.77</v>
      </c>
      <c r="F17" s="105">
        <f>SUM(F18,F19)</f>
        <v>9875.77</v>
      </c>
      <c r="G17" s="105">
        <f>SUM(G18,G19)</f>
        <v>9875.77</v>
      </c>
      <c r="H17" s="105">
        <f>SUM(H18,H19)</f>
        <v>9875.77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1:19" x14ac:dyDescent="0.25">
      <c r="A18" s="58"/>
      <c r="B18" s="58">
        <v>31</v>
      </c>
      <c r="C18" s="59" t="s">
        <v>134</v>
      </c>
      <c r="D18" s="75">
        <v>53516.160000000003</v>
      </c>
      <c r="E18" s="62">
        <v>7408.51</v>
      </c>
      <c r="F18" s="62">
        <v>7408.51</v>
      </c>
      <c r="G18" s="62">
        <v>7408.51</v>
      </c>
      <c r="H18" s="62">
        <v>7408.51</v>
      </c>
    </row>
    <row r="19" spans="1:19" x14ac:dyDescent="0.25">
      <c r="A19" s="15"/>
      <c r="B19" s="15">
        <v>61</v>
      </c>
      <c r="C19" s="24" t="s">
        <v>134</v>
      </c>
      <c r="D19" s="75"/>
      <c r="E19" s="62">
        <v>2467.2600000000002</v>
      </c>
      <c r="F19" s="62">
        <v>2467.2600000000002</v>
      </c>
      <c r="G19" s="62">
        <v>2467.2600000000002</v>
      </c>
      <c r="H19" s="76">
        <v>2467.2600000000002</v>
      </c>
    </row>
    <row r="22" spans="1:19" ht="15.75" x14ac:dyDescent="0.25">
      <c r="A22" s="146" t="s">
        <v>49</v>
      </c>
      <c r="B22" s="168"/>
      <c r="C22" s="168"/>
      <c r="D22" s="168"/>
      <c r="E22" s="168"/>
      <c r="F22" s="168"/>
      <c r="G22" s="168"/>
      <c r="H22" s="168"/>
    </row>
    <row r="23" spans="1:19" ht="18" x14ac:dyDescent="0.25">
      <c r="A23" s="4"/>
      <c r="B23" s="4"/>
      <c r="C23" s="4"/>
      <c r="D23" s="4"/>
      <c r="E23" s="4"/>
      <c r="F23" s="4"/>
      <c r="G23" s="5"/>
      <c r="H23" s="5"/>
    </row>
    <row r="24" spans="1:19" ht="25.5" x14ac:dyDescent="0.25">
      <c r="A24" s="19" t="s">
        <v>5</v>
      </c>
      <c r="B24" s="18" t="s">
        <v>6</v>
      </c>
      <c r="C24" s="18" t="s">
        <v>8</v>
      </c>
      <c r="D24" s="18" t="s">
        <v>34</v>
      </c>
      <c r="E24" s="19" t="s">
        <v>35</v>
      </c>
      <c r="F24" s="19" t="s">
        <v>32</v>
      </c>
      <c r="G24" s="19" t="s">
        <v>27</v>
      </c>
      <c r="H24" s="19" t="s">
        <v>33</v>
      </c>
    </row>
    <row r="25" spans="1:19" s="106" customFormat="1" x14ac:dyDescent="0.25">
      <c r="A25" s="134"/>
      <c r="B25" s="135"/>
      <c r="C25" s="136" t="s">
        <v>1</v>
      </c>
      <c r="D25" s="137">
        <f>SUM(D26,D31)</f>
        <v>2419472.1599999997</v>
      </c>
      <c r="E25" s="138">
        <f>SUM(E26,E31)</f>
        <v>2260121.46</v>
      </c>
      <c r="F25" s="138">
        <f>SUM(F26,F31)</f>
        <v>2262414.46</v>
      </c>
      <c r="G25" s="138">
        <f>SUM(G26,G31)</f>
        <v>2262414.46</v>
      </c>
      <c r="H25" s="138">
        <f>SUM(H26,H31)</f>
        <v>2262414.46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1:19" s="95" customFormat="1" ht="15.75" customHeight="1" x14ac:dyDescent="0.25">
      <c r="A26" s="103">
        <v>3</v>
      </c>
      <c r="B26" s="103"/>
      <c r="C26" s="103" t="s">
        <v>9</v>
      </c>
      <c r="D26" s="104">
        <f>SUM(D27,D28,D29,D30)</f>
        <v>1981042.0199999998</v>
      </c>
      <c r="E26" s="105">
        <f>SUM(E27,E28,E29,E30)</f>
        <v>2208043.46</v>
      </c>
      <c r="F26" s="105">
        <f>SUM(F27,F28,F29,F30)</f>
        <v>2210336.46</v>
      </c>
      <c r="G26" s="105">
        <f>SUM(G27,G28,G29,G30)</f>
        <v>2210336.46</v>
      </c>
      <c r="H26" s="105">
        <f>SUM(H27,H28,H29,H30)</f>
        <v>2210336.46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1:19" ht="15.75" customHeight="1" x14ac:dyDescent="0.25">
      <c r="A27" s="11"/>
      <c r="B27" s="15">
        <v>31</v>
      </c>
      <c r="C27" s="15" t="s">
        <v>10</v>
      </c>
      <c r="D27" s="75">
        <v>1611135.27</v>
      </c>
      <c r="E27" s="62">
        <v>1640322</v>
      </c>
      <c r="F27" s="62">
        <v>1640322</v>
      </c>
      <c r="G27" s="62">
        <v>1640322</v>
      </c>
      <c r="H27" s="62">
        <v>1640322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1:19" x14ac:dyDescent="0.25">
      <c r="A28" s="12"/>
      <c r="B28" s="12">
        <v>32</v>
      </c>
      <c r="C28" s="12" t="s">
        <v>22</v>
      </c>
      <c r="D28" s="75">
        <v>317982.40999999997</v>
      </c>
      <c r="E28" s="62">
        <v>505407.46</v>
      </c>
      <c r="F28" s="62">
        <v>507700.46</v>
      </c>
      <c r="G28" s="62">
        <v>507700.46</v>
      </c>
      <c r="H28" s="62">
        <v>507700.46</v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1:19" x14ac:dyDescent="0.25">
      <c r="A29" s="12"/>
      <c r="B29" s="12">
        <v>34</v>
      </c>
      <c r="C29" s="12" t="s">
        <v>77</v>
      </c>
      <c r="D29" s="75">
        <v>4478.91</v>
      </c>
      <c r="E29" s="62">
        <v>1497</v>
      </c>
      <c r="F29" s="62">
        <v>1497</v>
      </c>
      <c r="G29" s="62">
        <v>1497</v>
      </c>
      <c r="H29" s="62">
        <v>1497</v>
      </c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1:19" x14ac:dyDescent="0.25">
      <c r="A30" s="12"/>
      <c r="B30" s="57">
        <v>37</v>
      </c>
      <c r="C30" s="13" t="s">
        <v>78</v>
      </c>
      <c r="D30" s="75">
        <v>47445.43</v>
      </c>
      <c r="E30" s="62">
        <v>60817</v>
      </c>
      <c r="F30" s="62">
        <v>60817</v>
      </c>
      <c r="G30" s="62">
        <v>60817</v>
      </c>
      <c r="H30" s="62">
        <v>60817</v>
      </c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1:19" s="95" customFormat="1" ht="25.5" x14ac:dyDescent="0.25">
      <c r="A31" s="109">
        <v>4</v>
      </c>
      <c r="B31" s="109"/>
      <c r="C31" s="110" t="s">
        <v>11</v>
      </c>
      <c r="D31" s="104">
        <f>SUM(D32,D33)</f>
        <v>438430.13999999996</v>
      </c>
      <c r="E31" s="105">
        <f>SUM(E32,E33)</f>
        <v>52078</v>
      </c>
      <c r="F31" s="105">
        <f>SUM(F32,F33)</f>
        <v>52078</v>
      </c>
      <c r="G31" s="105">
        <f>SUM(G32,G33)</f>
        <v>52078</v>
      </c>
      <c r="H31" s="105">
        <f>SUM(H32,H33)</f>
        <v>52078</v>
      </c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1:19" ht="25.5" x14ac:dyDescent="0.25">
      <c r="A32" s="14"/>
      <c r="B32" s="58">
        <v>42</v>
      </c>
      <c r="C32" s="59" t="s">
        <v>11</v>
      </c>
      <c r="D32" s="75">
        <v>41985.1</v>
      </c>
      <c r="E32" s="62">
        <v>46353</v>
      </c>
      <c r="F32" s="62">
        <v>46353</v>
      </c>
      <c r="G32" s="62">
        <v>46353</v>
      </c>
      <c r="H32" s="62">
        <v>46353</v>
      </c>
    </row>
    <row r="33" spans="1:8" ht="25.5" x14ac:dyDescent="0.25">
      <c r="A33" s="15"/>
      <c r="B33" s="15">
        <v>45</v>
      </c>
      <c r="C33" s="24" t="s">
        <v>79</v>
      </c>
      <c r="D33" s="75">
        <v>396445.04</v>
      </c>
      <c r="E33" s="62">
        <v>5725</v>
      </c>
      <c r="F33" s="62">
        <v>5725</v>
      </c>
      <c r="G33" s="62">
        <v>5725</v>
      </c>
      <c r="H33" s="76">
        <v>5725</v>
      </c>
    </row>
  </sheetData>
  <mergeCells count="6">
    <mergeCell ref="A22:H22"/>
    <mergeCell ref="A1:H1"/>
    <mergeCell ref="A3:H3"/>
    <mergeCell ref="A5:H5"/>
    <mergeCell ref="A7:H7"/>
    <mergeCell ref="C2:H2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26" workbookViewId="0">
      <selection activeCell="K51" sqref="K51"/>
    </sheetView>
  </sheetViews>
  <sheetFormatPr defaultRowHeight="15" x14ac:dyDescent="0.25"/>
  <cols>
    <col min="1" max="1" width="30.42578125" customWidth="1"/>
    <col min="2" max="6" width="25.28515625" customWidth="1"/>
  </cols>
  <sheetData>
    <row r="1" spans="1:8" ht="42" customHeight="1" x14ac:dyDescent="0.25">
      <c r="A1" s="146" t="s">
        <v>31</v>
      </c>
      <c r="B1" s="146"/>
      <c r="C1" s="146"/>
      <c r="D1" s="146"/>
      <c r="E1" s="146"/>
      <c r="F1" s="146"/>
    </row>
    <row r="2" spans="1:8" ht="18" customHeight="1" x14ac:dyDescent="0.25">
      <c r="A2" s="169" t="s">
        <v>166</v>
      </c>
      <c r="B2" s="170"/>
      <c r="C2" s="170"/>
      <c r="D2" s="170"/>
      <c r="E2" s="170"/>
      <c r="F2" s="170"/>
    </row>
    <row r="3" spans="1:8" ht="15.75" customHeight="1" x14ac:dyDescent="0.25">
      <c r="A3" s="146" t="s">
        <v>19</v>
      </c>
      <c r="B3" s="146"/>
      <c r="C3" s="146"/>
      <c r="D3" s="146"/>
      <c r="E3" s="146"/>
      <c r="F3" s="146"/>
    </row>
    <row r="4" spans="1:8" ht="18" x14ac:dyDescent="0.25">
      <c r="B4" s="4"/>
      <c r="C4" s="4"/>
      <c r="D4" s="4"/>
      <c r="E4" s="5"/>
      <c r="F4" s="5"/>
    </row>
    <row r="5" spans="1:8" ht="18" customHeight="1" x14ac:dyDescent="0.25">
      <c r="A5" s="146" t="s">
        <v>4</v>
      </c>
      <c r="B5" s="146"/>
      <c r="C5" s="146"/>
      <c r="D5" s="146"/>
      <c r="E5" s="146"/>
      <c r="F5" s="146"/>
    </row>
    <row r="6" spans="1:8" ht="18" x14ac:dyDescent="0.25">
      <c r="A6" s="4"/>
      <c r="B6" s="4"/>
      <c r="C6" s="4"/>
      <c r="D6" s="4"/>
      <c r="E6" s="5"/>
      <c r="F6" s="5"/>
    </row>
    <row r="7" spans="1:8" ht="15.75" customHeight="1" x14ac:dyDescent="0.25">
      <c r="A7" s="146" t="s">
        <v>50</v>
      </c>
      <c r="B7" s="146"/>
      <c r="C7" s="146"/>
      <c r="D7" s="146"/>
      <c r="E7" s="146"/>
      <c r="F7" s="146"/>
    </row>
    <row r="8" spans="1:8" ht="18" x14ac:dyDescent="0.25">
      <c r="A8" s="4"/>
      <c r="B8" s="4"/>
      <c r="C8" s="4"/>
      <c r="D8" s="4"/>
      <c r="E8" s="5"/>
      <c r="F8" s="5"/>
    </row>
    <row r="9" spans="1:8" ht="25.5" x14ac:dyDescent="0.25">
      <c r="A9" s="19" t="s">
        <v>52</v>
      </c>
      <c r="B9" s="18" t="s">
        <v>34</v>
      </c>
      <c r="C9" s="19" t="s">
        <v>35</v>
      </c>
      <c r="D9" s="19" t="s">
        <v>32</v>
      </c>
      <c r="E9" s="19" t="s">
        <v>27</v>
      </c>
      <c r="F9" s="19" t="s">
        <v>33</v>
      </c>
      <c r="H9" s="61"/>
    </row>
    <row r="10" spans="1:8" x14ac:dyDescent="0.25">
      <c r="A10" s="139" t="s">
        <v>0</v>
      </c>
      <c r="B10" s="140">
        <f>SUM(B11,B14,B18,B20,B28)</f>
        <v>2429347.9300000002</v>
      </c>
      <c r="C10" s="141">
        <f>SUM(C11,C14,C18,C20,C28)</f>
        <v>2260121.46</v>
      </c>
      <c r="D10" s="138">
        <f>SUM(D11,D14,D18,D20,D28)</f>
        <v>2262414.46</v>
      </c>
      <c r="E10" s="138">
        <f>SUM(E11,E14,E18,E20,E28)</f>
        <v>2262414.46</v>
      </c>
      <c r="F10" s="138">
        <f>SUM(F11,F14,F18,F20,F28)</f>
        <v>2262414.46</v>
      </c>
    </row>
    <row r="11" spans="1:8" x14ac:dyDescent="0.25">
      <c r="A11" s="110" t="s">
        <v>55</v>
      </c>
      <c r="B11" s="111">
        <f>SUM(B12,B13)</f>
        <v>168530.16999999998</v>
      </c>
      <c r="C11" s="111">
        <f>SUM(C12,C13,)</f>
        <v>150974.69</v>
      </c>
      <c r="D11" s="102">
        <f>SUM(D12,D13)</f>
        <v>153267.69</v>
      </c>
      <c r="E11" s="102">
        <f>SUM(E12,E13)</f>
        <v>153267.69</v>
      </c>
      <c r="F11" s="102">
        <f>SUM(F12,F13)</f>
        <v>153267.69</v>
      </c>
    </row>
    <row r="12" spans="1:8" x14ac:dyDescent="0.25">
      <c r="A12" s="13" t="s">
        <v>143</v>
      </c>
      <c r="B12" s="73">
        <v>26294.68</v>
      </c>
      <c r="C12" s="73">
        <v>33916.69</v>
      </c>
      <c r="D12" s="62">
        <v>33916.69</v>
      </c>
      <c r="E12" s="62">
        <v>33916.69</v>
      </c>
      <c r="F12" s="62">
        <v>33916.69</v>
      </c>
    </row>
    <row r="13" spans="1:8" x14ac:dyDescent="0.25">
      <c r="A13" s="12" t="s">
        <v>144</v>
      </c>
      <c r="B13" s="73">
        <v>142235.49</v>
      </c>
      <c r="C13" s="73">
        <v>117058</v>
      </c>
      <c r="D13" s="62">
        <v>119351</v>
      </c>
      <c r="E13" s="62">
        <v>119351</v>
      </c>
      <c r="F13" s="62">
        <v>119351</v>
      </c>
    </row>
    <row r="14" spans="1:8" x14ac:dyDescent="0.25">
      <c r="A14" s="112" t="s">
        <v>80</v>
      </c>
      <c r="B14" s="113">
        <f>SUM(B15,B16,B17)</f>
        <v>60419.44</v>
      </c>
      <c r="C14" s="114">
        <f>SUM(C15,C16,C17)</f>
        <v>15293.51</v>
      </c>
      <c r="D14" s="115">
        <f>SUM(D15,D16,D17)</f>
        <v>15293.51</v>
      </c>
      <c r="E14" s="115">
        <f>SUM(E15,E16,E17)</f>
        <v>15293.51</v>
      </c>
      <c r="F14" s="115">
        <f>SUM(F15,F16,F17)</f>
        <v>15293.51</v>
      </c>
    </row>
    <row r="15" spans="1:8" x14ac:dyDescent="0.25">
      <c r="A15" s="12" t="s">
        <v>142</v>
      </c>
      <c r="B15" s="72">
        <v>0.08</v>
      </c>
      <c r="C15" s="73">
        <v>20</v>
      </c>
      <c r="D15" s="62">
        <v>20</v>
      </c>
      <c r="E15" s="62">
        <v>20</v>
      </c>
      <c r="F15" s="62">
        <v>20</v>
      </c>
    </row>
    <row r="16" spans="1:8" x14ac:dyDescent="0.25">
      <c r="A16" s="12" t="s">
        <v>141</v>
      </c>
      <c r="B16" s="72">
        <v>6903.2</v>
      </c>
      <c r="C16" s="73">
        <v>7865</v>
      </c>
      <c r="D16" s="62">
        <v>7865</v>
      </c>
      <c r="E16" s="62">
        <v>7865</v>
      </c>
      <c r="F16" s="62">
        <v>7865</v>
      </c>
    </row>
    <row r="17" spans="1:6" x14ac:dyDescent="0.25">
      <c r="A17" s="12" t="s">
        <v>135</v>
      </c>
      <c r="B17" s="72">
        <v>53516.160000000003</v>
      </c>
      <c r="C17" s="73">
        <v>7408.51</v>
      </c>
      <c r="D17" s="62">
        <v>7408.51</v>
      </c>
      <c r="E17" s="62">
        <v>7408.51</v>
      </c>
      <c r="F17" s="62">
        <v>7408.51</v>
      </c>
    </row>
    <row r="18" spans="1:6" x14ac:dyDescent="0.25">
      <c r="A18" s="103" t="s">
        <v>54</v>
      </c>
      <c r="B18" s="113">
        <f>SUM(B19)</f>
        <v>57853.68</v>
      </c>
      <c r="C18" s="114">
        <f>SUM(C19)</f>
        <v>82745</v>
      </c>
      <c r="D18" s="115">
        <f>SUM(D19)</f>
        <v>82745</v>
      </c>
      <c r="E18" s="115">
        <f>SUM(E19)</f>
        <v>82745</v>
      </c>
      <c r="F18" s="115">
        <f>SUM(F19)</f>
        <v>82745</v>
      </c>
    </row>
    <row r="19" spans="1:6" ht="25.5" x14ac:dyDescent="0.25">
      <c r="A19" s="16" t="s">
        <v>140</v>
      </c>
      <c r="B19" s="72">
        <v>57853.68</v>
      </c>
      <c r="C19" s="73">
        <v>82745</v>
      </c>
      <c r="D19" s="62">
        <v>82745</v>
      </c>
      <c r="E19" s="62">
        <v>82745</v>
      </c>
      <c r="F19" s="62">
        <v>82745</v>
      </c>
    </row>
    <row r="20" spans="1:6" x14ac:dyDescent="0.25">
      <c r="A20" s="116" t="s">
        <v>53</v>
      </c>
      <c r="B20" s="113">
        <f>SUM(B21,B22,B23,B24,B25,B26,B27)</f>
        <v>2140704.1100000003</v>
      </c>
      <c r="C20" s="114">
        <f>SUM(C21,C22,C23,C24,C25,C27)</f>
        <v>2007606</v>
      </c>
      <c r="D20" s="115">
        <f>SUM(D21,D22,D23,D24,D25,D26,D27)</f>
        <v>2007606</v>
      </c>
      <c r="E20" s="115">
        <f>SUM(E21,E22,E23,E24,E25,E26,E27)</f>
        <v>2007606</v>
      </c>
      <c r="F20" s="117">
        <f>SUM(F21,F22,F23,F24,F25,F26,F27)</f>
        <v>2007606</v>
      </c>
    </row>
    <row r="21" spans="1:6" x14ac:dyDescent="0.25">
      <c r="A21" s="60" t="s">
        <v>145</v>
      </c>
      <c r="B21" s="72">
        <v>1643024.78</v>
      </c>
      <c r="C21" s="73">
        <v>1800481</v>
      </c>
      <c r="D21" s="62">
        <v>1800481</v>
      </c>
      <c r="E21" s="62">
        <v>1800481</v>
      </c>
      <c r="F21" s="76">
        <v>1800481</v>
      </c>
    </row>
    <row r="22" spans="1:6" ht="25.5" x14ac:dyDescent="0.25">
      <c r="A22" s="60" t="s">
        <v>146</v>
      </c>
      <c r="B22" s="72">
        <v>0</v>
      </c>
      <c r="C22" s="73">
        <v>7865</v>
      </c>
      <c r="D22" s="62">
        <v>7865</v>
      </c>
      <c r="E22" s="62">
        <v>7865</v>
      </c>
      <c r="F22" s="76">
        <v>7865</v>
      </c>
    </row>
    <row r="23" spans="1:6" x14ac:dyDescent="0.25">
      <c r="A23" s="60" t="s">
        <v>147</v>
      </c>
      <c r="B23" s="72">
        <v>78886.759999999995</v>
      </c>
      <c r="C23" s="73">
        <v>110891</v>
      </c>
      <c r="D23" s="62">
        <v>110891</v>
      </c>
      <c r="E23" s="62">
        <v>110891</v>
      </c>
      <c r="F23" s="76">
        <v>110891</v>
      </c>
    </row>
    <row r="24" spans="1:6" ht="25.5" x14ac:dyDescent="0.25">
      <c r="A24" s="60" t="s">
        <v>150</v>
      </c>
      <c r="B24" s="72">
        <v>3355.59</v>
      </c>
      <c r="C24" s="73">
        <v>3982</v>
      </c>
      <c r="D24" s="62">
        <v>3982</v>
      </c>
      <c r="E24" s="62">
        <v>3982</v>
      </c>
      <c r="F24" s="76">
        <v>3982</v>
      </c>
    </row>
    <row r="25" spans="1:6" ht="38.25" x14ac:dyDescent="0.25">
      <c r="A25" s="60" t="s">
        <v>151</v>
      </c>
      <c r="B25" s="72">
        <v>7399.96</v>
      </c>
      <c r="C25" s="73">
        <v>12144</v>
      </c>
      <c r="D25" s="62">
        <v>12144</v>
      </c>
      <c r="E25" s="62">
        <v>12144</v>
      </c>
      <c r="F25" s="76">
        <v>12144</v>
      </c>
    </row>
    <row r="26" spans="1:6" ht="25.5" x14ac:dyDescent="0.25">
      <c r="A26" s="60" t="s">
        <v>154</v>
      </c>
      <c r="B26" s="72">
        <v>345515.63</v>
      </c>
      <c r="C26" s="73">
        <v>0</v>
      </c>
      <c r="D26" s="62">
        <v>0</v>
      </c>
      <c r="E26" s="62">
        <v>0</v>
      </c>
      <c r="F26" s="76">
        <v>0</v>
      </c>
    </row>
    <row r="27" spans="1:6" ht="25.5" x14ac:dyDescent="0.25">
      <c r="A27" s="37" t="s">
        <v>139</v>
      </c>
      <c r="B27" s="72">
        <v>62521.39</v>
      </c>
      <c r="C27" s="73">
        <v>72243</v>
      </c>
      <c r="D27" s="62">
        <v>72243</v>
      </c>
      <c r="E27" s="62">
        <v>72243</v>
      </c>
      <c r="F27" s="76">
        <v>72243</v>
      </c>
    </row>
    <row r="28" spans="1:6" x14ac:dyDescent="0.25">
      <c r="A28" s="116" t="s">
        <v>83</v>
      </c>
      <c r="B28" s="113">
        <f>SUM(B29,B30)</f>
        <v>1840.53</v>
      </c>
      <c r="C28" s="114">
        <f>SUM(C29,C30,C31)</f>
        <v>3502.26</v>
      </c>
      <c r="D28" s="115">
        <f>SUM(D29,D30,D31)</f>
        <v>3502.26</v>
      </c>
      <c r="E28" s="115">
        <f>SUM(E29,E30,E31)</f>
        <v>3502.26</v>
      </c>
      <c r="F28" s="117">
        <f>SUM(F29,F30,F31)</f>
        <v>3502.26</v>
      </c>
    </row>
    <row r="29" spans="1:6" ht="25.5" x14ac:dyDescent="0.25">
      <c r="A29" s="37" t="s">
        <v>152</v>
      </c>
      <c r="B29" s="72">
        <v>743.25</v>
      </c>
      <c r="C29" s="73">
        <v>1035</v>
      </c>
      <c r="D29" s="62">
        <v>1035</v>
      </c>
      <c r="E29" s="62">
        <v>1035</v>
      </c>
      <c r="F29" s="76">
        <v>1035</v>
      </c>
    </row>
    <row r="30" spans="1:6" x14ac:dyDescent="0.25">
      <c r="A30" s="86" t="s">
        <v>153</v>
      </c>
      <c r="B30" s="72">
        <v>1097.28</v>
      </c>
      <c r="C30" s="73">
        <v>0</v>
      </c>
      <c r="D30" s="62">
        <v>0</v>
      </c>
      <c r="E30" s="62">
        <v>0</v>
      </c>
      <c r="F30" s="76">
        <v>0</v>
      </c>
    </row>
    <row r="31" spans="1:6" x14ac:dyDescent="0.25">
      <c r="A31" s="13" t="s">
        <v>136</v>
      </c>
      <c r="B31" s="72">
        <v>0</v>
      </c>
      <c r="C31" s="73">
        <v>2467.2600000000002</v>
      </c>
      <c r="D31" s="62">
        <v>2467.2600000000002</v>
      </c>
      <c r="E31" s="62">
        <v>2467.2600000000002</v>
      </c>
      <c r="F31" s="76">
        <v>2467.2600000000002</v>
      </c>
    </row>
    <row r="33" spans="1:6" ht="15.75" customHeight="1" x14ac:dyDescent="0.25">
      <c r="A33" s="146" t="s">
        <v>51</v>
      </c>
      <c r="B33" s="146"/>
      <c r="C33" s="146"/>
      <c r="D33" s="146"/>
      <c r="E33" s="146"/>
      <c r="F33" s="146"/>
    </row>
    <row r="34" spans="1:6" ht="18" x14ac:dyDescent="0.25">
      <c r="A34" s="4"/>
      <c r="B34" s="4"/>
      <c r="C34" s="4"/>
      <c r="D34" s="4"/>
      <c r="E34" s="5"/>
      <c r="F34" s="5"/>
    </row>
    <row r="35" spans="1:6" ht="25.5" x14ac:dyDescent="0.25">
      <c r="A35" s="19" t="s">
        <v>52</v>
      </c>
      <c r="B35" s="18" t="s">
        <v>34</v>
      </c>
      <c r="C35" s="19" t="s">
        <v>35</v>
      </c>
      <c r="D35" s="19" t="s">
        <v>32</v>
      </c>
      <c r="E35" s="19" t="s">
        <v>27</v>
      </c>
      <c r="F35" s="19" t="s">
        <v>33</v>
      </c>
    </row>
    <row r="36" spans="1:6" x14ac:dyDescent="0.25">
      <c r="A36" s="139" t="s">
        <v>1</v>
      </c>
      <c r="B36" s="137">
        <f>SUM(B37,B40,B43,B45,B53)</f>
        <v>2419472.16</v>
      </c>
      <c r="C36" s="138">
        <f>SUM(C37,C40,C43,C45,C53)</f>
        <v>2260121.46</v>
      </c>
      <c r="D36" s="138">
        <f>SUM(D37,D40,D43,D45,D53)</f>
        <v>2262414.46</v>
      </c>
      <c r="E36" s="138">
        <f>SUM(E37,E40,E43,E45,E53)</f>
        <v>2262414.46</v>
      </c>
      <c r="F36" s="138">
        <f>SUM(F37,F40,F43,F45,F53)</f>
        <v>2262414.46</v>
      </c>
    </row>
    <row r="37" spans="1:6" ht="15.75" customHeight="1" x14ac:dyDescent="0.25">
      <c r="A37" s="110" t="s">
        <v>55</v>
      </c>
      <c r="B37" s="102">
        <f>SUM(B38,B39)</f>
        <v>168530.16999999998</v>
      </c>
      <c r="C37" s="102">
        <f>SUM(C38,C39)</f>
        <v>150974.69</v>
      </c>
      <c r="D37" s="102">
        <f>SUM(D38,D39)</f>
        <v>153267.69</v>
      </c>
      <c r="E37" s="102">
        <f>SUM(E38:E39)</f>
        <v>153267.69</v>
      </c>
      <c r="F37" s="102">
        <f>SUM(F38,F39)</f>
        <v>153267.69</v>
      </c>
    </row>
    <row r="38" spans="1:6" x14ac:dyDescent="0.25">
      <c r="A38" s="13" t="s">
        <v>143</v>
      </c>
      <c r="B38" s="62">
        <v>26294.68</v>
      </c>
      <c r="C38" s="62">
        <v>33916.69</v>
      </c>
      <c r="D38" s="62">
        <v>33916.69</v>
      </c>
      <c r="E38" s="62">
        <v>33916.69</v>
      </c>
      <c r="F38" s="62">
        <v>33916.69</v>
      </c>
    </row>
    <row r="39" spans="1:6" x14ac:dyDescent="0.25">
      <c r="A39" s="12" t="s">
        <v>144</v>
      </c>
      <c r="B39" s="62">
        <v>142235.49</v>
      </c>
      <c r="C39" s="62">
        <v>117058</v>
      </c>
      <c r="D39" s="62">
        <v>119351</v>
      </c>
      <c r="E39" s="62">
        <v>119351</v>
      </c>
      <c r="F39" s="62">
        <v>119351</v>
      </c>
    </row>
    <row r="40" spans="1:6" x14ac:dyDescent="0.25">
      <c r="A40" s="112" t="s">
        <v>80</v>
      </c>
      <c r="B40" s="118">
        <f>SUM(B41,B42)</f>
        <v>7035.92</v>
      </c>
      <c r="C40" s="115">
        <f>SUM(C41,C42)</f>
        <v>15293.51</v>
      </c>
      <c r="D40" s="115">
        <f>SUM(D41,D42)</f>
        <v>15293.51</v>
      </c>
      <c r="E40" s="115">
        <f>SUM(E41,E42)</f>
        <v>15293.51</v>
      </c>
      <c r="F40" s="115">
        <f>SUM(F41,F42)</f>
        <v>15293.51</v>
      </c>
    </row>
    <row r="41" spans="1:6" x14ac:dyDescent="0.25">
      <c r="A41" s="12" t="s">
        <v>81</v>
      </c>
      <c r="B41" s="75">
        <v>0</v>
      </c>
      <c r="C41" s="62">
        <v>20</v>
      </c>
      <c r="D41" s="62">
        <v>20</v>
      </c>
      <c r="E41" s="62">
        <v>20</v>
      </c>
      <c r="F41" s="62">
        <v>20</v>
      </c>
    </row>
    <row r="42" spans="1:6" x14ac:dyDescent="0.25">
      <c r="A42" s="12" t="s">
        <v>82</v>
      </c>
      <c r="B42" s="75">
        <v>7035.92</v>
      </c>
      <c r="C42" s="62">
        <v>15273.51</v>
      </c>
      <c r="D42" s="62">
        <v>15273.51</v>
      </c>
      <c r="E42" s="62">
        <v>15273.51</v>
      </c>
      <c r="F42" s="62">
        <v>15273.51</v>
      </c>
    </row>
    <row r="43" spans="1:6" x14ac:dyDescent="0.25">
      <c r="A43" s="103" t="s">
        <v>54</v>
      </c>
      <c r="B43" s="118">
        <f>SUM(B44)</f>
        <v>69511.27</v>
      </c>
      <c r="C43" s="115">
        <f>SUM(C44)</f>
        <v>82745</v>
      </c>
      <c r="D43" s="115">
        <f>SUM(D44)</f>
        <v>82745</v>
      </c>
      <c r="E43" s="115">
        <f>SUM(E44)</f>
        <v>82745</v>
      </c>
      <c r="F43" s="115">
        <f>SUM(E44)</f>
        <v>82745</v>
      </c>
    </row>
    <row r="44" spans="1:6" ht="25.5" x14ac:dyDescent="0.25">
      <c r="A44" s="16" t="s">
        <v>140</v>
      </c>
      <c r="B44" s="75">
        <v>69511.27</v>
      </c>
      <c r="C44" s="62">
        <v>82745</v>
      </c>
      <c r="D44" s="62">
        <v>82745</v>
      </c>
      <c r="E44" s="62">
        <v>82745</v>
      </c>
      <c r="F44" s="62">
        <v>82745</v>
      </c>
    </row>
    <row r="45" spans="1:6" x14ac:dyDescent="0.25">
      <c r="A45" s="116" t="s">
        <v>53</v>
      </c>
      <c r="B45" s="118">
        <f>SUM(B46,B47,B48,B49,B50,B51,,B52)</f>
        <v>2170861.87</v>
      </c>
      <c r="C45" s="115">
        <f>SUM(C46,C47,C48,C49,C50,C52)</f>
        <v>2007606</v>
      </c>
      <c r="D45" s="115">
        <f>SUM(D46,D47,D48,D49,D50,D51,D52)</f>
        <v>2007606</v>
      </c>
      <c r="E45" s="115">
        <f>SUM(E46,E47,E48,E49,E50,E51,E52)</f>
        <v>2007606</v>
      </c>
      <c r="F45" s="117">
        <f>SUM(F46,F47,F48,F49,F50,F51,F52)</f>
        <v>2007606</v>
      </c>
    </row>
    <row r="46" spans="1:6" x14ac:dyDescent="0.25">
      <c r="A46" s="60" t="s">
        <v>145</v>
      </c>
      <c r="B46" s="75">
        <v>1675505.86</v>
      </c>
      <c r="C46" s="62">
        <v>1800481</v>
      </c>
      <c r="D46" s="62">
        <v>1800481</v>
      </c>
      <c r="E46" s="62">
        <v>1800481</v>
      </c>
      <c r="F46" s="76">
        <v>1800481</v>
      </c>
    </row>
    <row r="47" spans="1:6" ht="25.5" x14ac:dyDescent="0.25">
      <c r="A47" s="60" t="s">
        <v>146</v>
      </c>
      <c r="B47" s="75">
        <v>0</v>
      </c>
      <c r="C47" s="62">
        <v>7865</v>
      </c>
      <c r="D47" s="62">
        <v>7865</v>
      </c>
      <c r="E47" s="62">
        <v>7865</v>
      </c>
      <c r="F47" s="76">
        <v>7865</v>
      </c>
    </row>
    <row r="48" spans="1:6" x14ac:dyDescent="0.25">
      <c r="A48" s="60" t="s">
        <v>147</v>
      </c>
      <c r="B48" s="75">
        <v>78886.759999999995</v>
      </c>
      <c r="C48" s="62">
        <v>110891</v>
      </c>
      <c r="D48" s="62">
        <v>110891</v>
      </c>
      <c r="E48" s="62">
        <v>110891</v>
      </c>
      <c r="F48" s="76">
        <v>110891</v>
      </c>
    </row>
    <row r="49" spans="1:6" ht="25.5" x14ac:dyDescent="0.25">
      <c r="A49" s="60" t="s">
        <v>155</v>
      </c>
      <c r="B49" s="75">
        <v>7399.96</v>
      </c>
      <c r="C49" s="62">
        <v>3982</v>
      </c>
      <c r="D49" s="62">
        <v>3982</v>
      </c>
      <c r="E49" s="62">
        <v>3982</v>
      </c>
      <c r="F49" s="76">
        <v>3982</v>
      </c>
    </row>
    <row r="50" spans="1:6" ht="38.25" x14ac:dyDescent="0.25">
      <c r="A50" s="60" t="s">
        <v>148</v>
      </c>
      <c r="B50" s="75">
        <v>3355.59</v>
      </c>
      <c r="C50" s="62">
        <v>12144</v>
      </c>
      <c r="D50" s="62">
        <v>12144</v>
      </c>
      <c r="E50" s="62">
        <v>12144</v>
      </c>
      <c r="F50" s="76">
        <v>12144</v>
      </c>
    </row>
    <row r="51" spans="1:6" ht="25.5" x14ac:dyDescent="0.25">
      <c r="A51" s="60" t="s">
        <v>156</v>
      </c>
      <c r="B51" s="75">
        <v>345515.63</v>
      </c>
      <c r="C51" s="62">
        <v>0</v>
      </c>
      <c r="D51" s="62">
        <v>0</v>
      </c>
      <c r="E51" s="62">
        <v>0</v>
      </c>
      <c r="F51" s="76">
        <v>0</v>
      </c>
    </row>
    <row r="52" spans="1:6" ht="25.5" x14ac:dyDescent="0.25">
      <c r="A52" s="37" t="s">
        <v>149</v>
      </c>
      <c r="B52" s="75">
        <v>60198.07</v>
      </c>
      <c r="C52" s="62">
        <v>72243</v>
      </c>
      <c r="D52" s="62">
        <v>72243</v>
      </c>
      <c r="E52" s="62">
        <v>72243</v>
      </c>
      <c r="F52" s="76">
        <v>72243</v>
      </c>
    </row>
    <row r="53" spans="1:6" x14ac:dyDescent="0.25">
      <c r="A53" s="116" t="s">
        <v>83</v>
      </c>
      <c r="B53" s="118">
        <f>SUM(B54,B55)</f>
        <v>3532.93</v>
      </c>
      <c r="C53" s="115">
        <f>SUM(C54,C55)</f>
        <v>3502.26</v>
      </c>
      <c r="D53" s="115">
        <f>SUM(D54,D55)</f>
        <v>3502.26</v>
      </c>
      <c r="E53" s="115">
        <f>SUM(E54,E55)</f>
        <v>3502.26</v>
      </c>
      <c r="F53" s="117">
        <f>SUM(F54,F55)</f>
        <v>3502.26</v>
      </c>
    </row>
    <row r="54" spans="1:6" ht="25.5" x14ac:dyDescent="0.25">
      <c r="A54" s="37" t="s">
        <v>84</v>
      </c>
      <c r="B54" s="75">
        <v>743.25</v>
      </c>
      <c r="C54" s="62">
        <v>1035</v>
      </c>
      <c r="D54" s="62">
        <v>1035</v>
      </c>
      <c r="E54" s="62">
        <v>1035</v>
      </c>
      <c r="F54" s="76">
        <v>1035</v>
      </c>
    </row>
    <row r="55" spans="1:6" x14ac:dyDescent="0.25">
      <c r="A55" s="13" t="s">
        <v>85</v>
      </c>
      <c r="B55" s="75">
        <v>2789.68</v>
      </c>
      <c r="C55" s="62">
        <v>2467.2600000000002</v>
      </c>
      <c r="D55" s="62">
        <v>2467.2600000000002</v>
      </c>
      <c r="E55" s="62">
        <v>2467.2600000000002</v>
      </c>
      <c r="F55" s="76">
        <v>2467.2600000000002</v>
      </c>
    </row>
    <row r="56" spans="1:6" x14ac:dyDescent="0.25">
      <c r="B56" s="87"/>
      <c r="C56" s="87"/>
      <c r="D56" s="87"/>
      <c r="E56" s="87"/>
      <c r="F56" s="87"/>
    </row>
    <row r="57" spans="1:6" x14ac:dyDescent="0.25">
      <c r="C57" s="87"/>
    </row>
  </sheetData>
  <mergeCells count="6">
    <mergeCell ref="A1:F1"/>
    <mergeCell ref="A3:F3"/>
    <mergeCell ref="A5:F5"/>
    <mergeCell ref="A7:F7"/>
    <mergeCell ref="A33:F33"/>
    <mergeCell ref="A2:F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opLeftCell="A4" workbookViewId="0">
      <selection activeCell="D18" sqref="D18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46" t="s">
        <v>31</v>
      </c>
      <c r="B1" s="146"/>
      <c r="C1" s="146"/>
      <c r="D1" s="146"/>
      <c r="E1" s="146"/>
      <c r="F1" s="146"/>
    </row>
    <row r="2" spans="1:6" ht="18" customHeight="1" x14ac:dyDescent="0.25">
      <c r="A2" s="156" t="s">
        <v>166</v>
      </c>
      <c r="B2" s="157"/>
      <c r="C2" s="157"/>
      <c r="D2" s="157"/>
      <c r="E2" s="157"/>
      <c r="F2" s="157"/>
    </row>
    <row r="3" spans="1:6" ht="15.75" x14ac:dyDescent="0.25">
      <c r="A3" s="146" t="s">
        <v>19</v>
      </c>
      <c r="B3" s="146"/>
      <c r="C3" s="146"/>
      <c r="D3" s="146"/>
      <c r="E3" s="147"/>
      <c r="F3" s="14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46" t="s">
        <v>4</v>
      </c>
      <c r="B5" s="148"/>
      <c r="C5" s="148"/>
      <c r="D5" s="148"/>
      <c r="E5" s="148"/>
      <c r="F5" s="14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46" t="s">
        <v>12</v>
      </c>
      <c r="B7" s="168"/>
      <c r="C7" s="168"/>
      <c r="D7" s="168"/>
      <c r="E7" s="168"/>
      <c r="F7" s="168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52</v>
      </c>
      <c r="B9" s="18" t="s">
        <v>34</v>
      </c>
      <c r="C9" s="19" t="s">
        <v>35</v>
      </c>
      <c r="D9" s="19" t="s">
        <v>32</v>
      </c>
      <c r="E9" s="19" t="s">
        <v>27</v>
      </c>
      <c r="F9" s="19" t="s">
        <v>33</v>
      </c>
    </row>
    <row r="10" spans="1:6" ht="15.75" customHeight="1" x14ac:dyDescent="0.25">
      <c r="A10" s="119" t="s">
        <v>13</v>
      </c>
      <c r="B10" s="120">
        <v>2419472.16</v>
      </c>
      <c r="C10" s="121">
        <v>2260121.46</v>
      </c>
      <c r="D10" s="121">
        <v>2262414.46</v>
      </c>
      <c r="E10" s="121">
        <v>2262414.46</v>
      </c>
      <c r="F10" s="121">
        <v>2262414.46</v>
      </c>
    </row>
    <row r="11" spans="1:6" ht="15.75" customHeight="1" x14ac:dyDescent="0.25">
      <c r="A11" s="122" t="s">
        <v>86</v>
      </c>
      <c r="B11" s="123">
        <v>2419472.16</v>
      </c>
      <c r="C11" s="124">
        <v>2260121.46</v>
      </c>
      <c r="D11" s="124">
        <v>2262414.46</v>
      </c>
      <c r="E11" s="124">
        <v>2262414.46</v>
      </c>
      <c r="F11" s="124">
        <v>2262414.46</v>
      </c>
    </row>
    <row r="12" spans="1:6" x14ac:dyDescent="0.25">
      <c r="A12" s="16" t="s">
        <v>87</v>
      </c>
      <c r="B12" s="72">
        <v>2419472.16</v>
      </c>
      <c r="C12" s="73">
        <v>2260121.46</v>
      </c>
      <c r="D12" s="73">
        <v>2262414.46</v>
      </c>
      <c r="E12" s="73">
        <v>2262414.46</v>
      </c>
      <c r="F12" s="73">
        <v>2262414.46</v>
      </c>
    </row>
    <row r="13" spans="1:6" x14ac:dyDescent="0.25">
      <c r="A13" s="11" t="s">
        <v>14</v>
      </c>
      <c r="B13" s="72"/>
      <c r="C13" s="73"/>
      <c r="D13" s="73"/>
      <c r="E13" s="73"/>
      <c r="F13" s="74"/>
    </row>
    <row r="14" spans="1:6" ht="25.5" x14ac:dyDescent="0.25">
      <c r="A14" s="17" t="s">
        <v>15</v>
      </c>
      <c r="B14" s="72"/>
      <c r="C14" s="73"/>
      <c r="D14" s="73"/>
      <c r="E14" s="73"/>
      <c r="F14" s="74"/>
    </row>
  </sheetData>
  <mergeCells count="5">
    <mergeCell ref="A1:F1"/>
    <mergeCell ref="A3:F3"/>
    <mergeCell ref="A5:F5"/>
    <mergeCell ref="A7:F7"/>
    <mergeCell ref="A2:F2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C2" sqref="C2:H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46" t="s">
        <v>31</v>
      </c>
      <c r="B1" s="146"/>
      <c r="C1" s="146"/>
      <c r="D1" s="146"/>
      <c r="E1" s="146"/>
      <c r="F1" s="146"/>
      <c r="G1" s="146"/>
      <c r="H1" s="146"/>
    </row>
    <row r="2" spans="1:8" ht="18" customHeight="1" x14ac:dyDescent="0.25">
      <c r="A2" s="4"/>
      <c r="B2" s="4"/>
      <c r="C2" s="156" t="s">
        <v>166</v>
      </c>
      <c r="D2" s="157"/>
      <c r="E2" s="157"/>
      <c r="F2" s="157"/>
      <c r="G2" s="157"/>
      <c r="H2" s="157"/>
    </row>
    <row r="3" spans="1:8" ht="15.75" customHeight="1" x14ac:dyDescent="0.25">
      <c r="A3" s="146" t="s">
        <v>19</v>
      </c>
      <c r="B3" s="146"/>
      <c r="C3" s="146"/>
      <c r="D3" s="146"/>
      <c r="E3" s="146"/>
      <c r="F3" s="146"/>
      <c r="G3" s="146"/>
      <c r="H3" s="14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46" t="s">
        <v>59</v>
      </c>
      <c r="B5" s="146"/>
      <c r="C5" s="146"/>
      <c r="D5" s="146"/>
      <c r="E5" s="146"/>
      <c r="F5" s="146"/>
      <c r="G5" s="146"/>
      <c r="H5" s="14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9" t="s">
        <v>5</v>
      </c>
      <c r="B7" s="18" t="s">
        <v>6</v>
      </c>
      <c r="C7" s="18" t="s">
        <v>30</v>
      </c>
      <c r="D7" s="18" t="s">
        <v>34</v>
      </c>
      <c r="E7" s="19" t="s">
        <v>35</v>
      </c>
      <c r="F7" s="19" t="s">
        <v>32</v>
      </c>
      <c r="G7" s="19" t="s">
        <v>27</v>
      </c>
      <c r="H7" s="19" t="s">
        <v>33</v>
      </c>
    </row>
    <row r="8" spans="1:8" x14ac:dyDescent="0.25">
      <c r="A8" s="35"/>
      <c r="B8" s="36"/>
      <c r="C8" s="34" t="s">
        <v>61</v>
      </c>
      <c r="D8" s="36"/>
      <c r="E8" s="35"/>
      <c r="F8" s="35"/>
      <c r="G8" s="35"/>
      <c r="H8" s="35"/>
    </row>
    <row r="9" spans="1:8" ht="25.5" x14ac:dyDescent="0.25">
      <c r="A9" s="11">
        <v>8</v>
      </c>
      <c r="B9" s="11"/>
      <c r="C9" s="11" t="s">
        <v>16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23</v>
      </c>
      <c r="D10" s="8"/>
      <c r="E10" s="9"/>
      <c r="F10" s="9"/>
      <c r="G10" s="9"/>
      <c r="H10" s="9"/>
    </row>
    <row r="11" spans="1:8" x14ac:dyDescent="0.25">
      <c r="A11" s="11"/>
      <c r="B11" s="15"/>
      <c r="C11" s="38"/>
      <c r="D11" s="8"/>
      <c r="E11" s="9"/>
      <c r="F11" s="9"/>
      <c r="G11" s="9"/>
      <c r="H11" s="9"/>
    </row>
    <row r="12" spans="1:8" x14ac:dyDescent="0.25">
      <c r="A12" s="11"/>
      <c r="B12" s="15"/>
      <c r="C12" s="34" t="s">
        <v>64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3" t="s">
        <v>17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4" t="s">
        <v>24</v>
      </c>
      <c r="D14" s="8"/>
      <c r="E14" s="9"/>
      <c r="F14" s="9"/>
      <c r="G14" s="9"/>
      <c r="H14" s="10"/>
    </row>
  </sheetData>
  <mergeCells count="4">
    <mergeCell ref="A1:H1"/>
    <mergeCell ref="A3:H3"/>
    <mergeCell ref="A5:H5"/>
    <mergeCell ref="C2:H2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F21" sqref="F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46" t="s">
        <v>31</v>
      </c>
      <c r="B1" s="146"/>
      <c r="C1" s="146"/>
      <c r="D1" s="146"/>
      <c r="E1" s="146"/>
      <c r="F1" s="146"/>
    </row>
    <row r="2" spans="1:6" ht="18" customHeight="1" x14ac:dyDescent="0.25">
      <c r="A2" s="156" t="s">
        <v>166</v>
      </c>
      <c r="B2" s="157"/>
      <c r="C2" s="157"/>
      <c r="D2" s="157"/>
      <c r="E2" s="157"/>
      <c r="F2" s="157"/>
    </row>
    <row r="3" spans="1:6" ht="15.75" customHeight="1" x14ac:dyDescent="0.25">
      <c r="A3" s="146" t="s">
        <v>19</v>
      </c>
      <c r="B3" s="146"/>
      <c r="C3" s="146"/>
      <c r="D3" s="146"/>
      <c r="E3" s="146"/>
      <c r="F3" s="146"/>
    </row>
    <row r="4" spans="1:6" ht="18" x14ac:dyDescent="0.25">
      <c r="A4" s="156"/>
      <c r="B4" s="171"/>
      <c r="C4" s="171"/>
      <c r="D4" s="171"/>
      <c r="E4" s="171"/>
      <c r="F4" s="171"/>
    </row>
    <row r="5" spans="1:6" ht="18" customHeight="1" x14ac:dyDescent="0.25">
      <c r="A5" s="146" t="s">
        <v>60</v>
      </c>
      <c r="B5" s="146"/>
      <c r="C5" s="146"/>
      <c r="D5" s="146"/>
      <c r="E5" s="146"/>
      <c r="F5" s="146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8" t="s">
        <v>52</v>
      </c>
      <c r="B7" s="18" t="s">
        <v>34</v>
      </c>
      <c r="C7" s="19" t="s">
        <v>35</v>
      </c>
      <c r="D7" s="19" t="s">
        <v>32</v>
      </c>
      <c r="E7" s="19" t="s">
        <v>27</v>
      </c>
      <c r="F7" s="19" t="s">
        <v>33</v>
      </c>
    </row>
    <row r="8" spans="1:6" x14ac:dyDescent="0.25">
      <c r="A8" s="11" t="s">
        <v>61</v>
      </c>
      <c r="B8" s="8"/>
      <c r="C8" s="9"/>
      <c r="D8" s="9"/>
      <c r="E8" s="9"/>
      <c r="F8" s="9"/>
    </row>
    <row r="9" spans="1:6" ht="25.5" x14ac:dyDescent="0.25">
      <c r="A9" s="11" t="s">
        <v>62</v>
      </c>
      <c r="B9" s="8"/>
      <c r="C9" s="9"/>
      <c r="D9" s="9"/>
      <c r="E9" s="9"/>
      <c r="F9" s="9"/>
    </row>
    <row r="10" spans="1:6" ht="25.5" x14ac:dyDescent="0.25">
      <c r="A10" s="16" t="s">
        <v>63</v>
      </c>
      <c r="B10" s="8"/>
      <c r="C10" s="9"/>
      <c r="D10" s="9"/>
      <c r="E10" s="9"/>
      <c r="F10" s="9"/>
    </row>
    <row r="11" spans="1:6" x14ac:dyDescent="0.25">
      <c r="A11" s="16"/>
      <c r="B11" s="8"/>
      <c r="C11" s="9"/>
      <c r="D11" s="9"/>
      <c r="E11" s="9"/>
      <c r="F11" s="9"/>
    </row>
    <row r="12" spans="1:6" x14ac:dyDescent="0.25">
      <c r="A12" s="11" t="s">
        <v>64</v>
      </c>
      <c r="B12" s="8"/>
      <c r="C12" s="9"/>
      <c r="D12" s="9"/>
      <c r="E12" s="9"/>
      <c r="F12" s="9"/>
    </row>
    <row r="13" spans="1:6" x14ac:dyDescent="0.25">
      <c r="A13" s="23" t="s">
        <v>55</v>
      </c>
      <c r="B13" s="8"/>
      <c r="C13" s="9"/>
      <c r="D13" s="9"/>
      <c r="E13" s="9"/>
      <c r="F13" s="9"/>
    </row>
    <row r="14" spans="1:6" x14ac:dyDescent="0.25">
      <c r="A14" s="13" t="s">
        <v>56</v>
      </c>
      <c r="B14" s="8"/>
      <c r="C14" s="9"/>
      <c r="D14" s="9"/>
      <c r="E14" s="9"/>
      <c r="F14" s="10"/>
    </row>
    <row r="15" spans="1:6" x14ac:dyDescent="0.25">
      <c r="A15" s="23" t="s">
        <v>57</v>
      </c>
      <c r="B15" s="8"/>
      <c r="C15" s="9"/>
      <c r="D15" s="9"/>
      <c r="E15" s="9"/>
      <c r="F15" s="10"/>
    </row>
    <row r="16" spans="1:6" x14ac:dyDescent="0.25">
      <c r="A16" s="13" t="s">
        <v>58</v>
      </c>
      <c r="B16" s="8"/>
      <c r="C16" s="9"/>
      <c r="D16" s="9"/>
      <c r="E16" s="9"/>
      <c r="F16" s="10"/>
    </row>
  </sheetData>
  <mergeCells count="5">
    <mergeCell ref="A1:F1"/>
    <mergeCell ref="A3:F3"/>
    <mergeCell ref="A5:F5"/>
    <mergeCell ref="A4:F4"/>
    <mergeCell ref="A2:F2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workbookViewId="0">
      <selection activeCell="N14" sqref="N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0.28515625" customWidth="1"/>
    <col min="4" max="4" width="30" customWidth="1"/>
    <col min="5" max="9" width="25.28515625" customWidth="1"/>
  </cols>
  <sheetData>
    <row r="1" spans="1:9" ht="42" customHeight="1" x14ac:dyDescent="0.25">
      <c r="A1" s="146" t="s">
        <v>31</v>
      </c>
      <c r="B1" s="146"/>
      <c r="C1" s="146"/>
      <c r="D1" s="146"/>
      <c r="E1" s="146"/>
      <c r="F1" s="146"/>
      <c r="G1" s="146"/>
      <c r="H1" s="146"/>
      <c r="I1" s="146"/>
    </row>
    <row r="2" spans="1:9" ht="18" x14ac:dyDescent="0.25">
      <c r="A2" s="4"/>
      <c r="B2" s="4"/>
      <c r="C2" s="156" t="s">
        <v>166</v>
      </c>
      <c r="D2" s="171"/>
      <c r="E2" s="171"/>
      <c r="F2" s="171"/>
      <c r="G2" s="171"/>
      <c r="H2" s="171"/>
      <c r="I2" s="171"/>
    </row>
    <row r="3" spans="1:9" ht="18" customHeight="1" x14ac:dyDescent="0.25">
      <c r="A3" s="146" t="s">
        <v>18</v>
      </c>
      <c r="B3" s="148"/>
      <c r="C3" s="148"/>
      <c r="D3" s="148"/>
      <c r="E3" s="148"/>
      <c r="F3" s="148"/>
      <c r="G3" s="148"/>
      <c r="H3" s="148"/>
      <c r="I3" s="148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216" t="s">
        <v>20</v>
      </c>
      <c r="B5" s="217"/>
      <c r="C5" s="218"/>
      <c r="D5" s="18" t="s">
        <v>21</v>
      </c>
      <c r="E5" s="18" t="s">
        <v>34</v>
      </c>
      <c r="F5" s="19" t="s">
        <v>35</v>
      </c>
      <c r="G5" s="19" t="s">
        <v>32</v>
      </c>
      <c r="H5" s="19" t="s">
        <v>27</v>
      </c>
      <c r="I5" s="19" t="s">
        <v>33</v>
      </c>
    </row>
    <row r="6" spans="1:9" ht="25.5" x14ac:dyDescent="0.25">
      <c r="A6" s="213" t="s">
        <v>88</v>
      </c>
      <c r="B6" s="214"/>
      <c r="C6" s="215"/>
      <c r="D6" s="136" t="s">
        <v>89</v>
      </c>
      <c r="E6" s="142">
        <f>SUM(E7,E11,E30,E35,E70,E82,E87,E99,E106)</f>
        <v>2419472.1599999997</v>
      </c>
      <c r="F6" s="143">
        <f>SUM(F7,F11,F30,F35,F70,F82,F87,F99,F106)</f>
        <v>2260121.46</v>
      </c>
      <c r="G6" s="142">
        <f>SUM(G7,G11,G30,G35,G70,G82,G87,G99,G106)</f>
        <v>2262414.46</v>
      </c>
      <c r="H6" s="142">
        <f>SUM(H7,H11,H30,H35,H70,H82,H87,H99,H106)</f>
        <v>2262414.46</v>
      </c>
      <c r="I6" s="142">
        <f>SUM(I7,I11,I30,I35,I70,I82,I87,I99,I106)</f>
        <v>2262414.46</v>
      </c>
    </row>
    <row r="7" spans="1:9" s="93" customFormat="1" x14ac:dyDescent="0.25">
      <c r="A7" s="190" t="s">
        <v>157</v>
      </c>
      <c r="B7" s="191"/>
      <c r="C7" s="192"/>
      <c r="D7" s="125" t="s">
        <v>90</v>
      </c>
      <c r="E7" s="126">
        <v>796.34</v>
      </c>
      <c r="F7" s="127">
        <v>2126</v>
      </c>
      <c r="G7" s="126">
        <v>2126</v>
      </c>
      <c r="H7" s="126">
        <v>2126</v>
      </c>
      <c r="I7" s="126">
        <v>2126</v>
      </c>
    </row>
    <row r="8" spans="1:9" x14ac:dyDescent="0.25">
      <c r="A8" s="210" t="s">
        <v>91</v>
      </c>
      <c r="B8" s="211"/>
      <c r="C8" s="212"/>
      <c r="D8" s="64" t="s">
        <v>92</v>
      </c>
      <c r="E8" s="62">
        <v>796.34</v>
      </c>
      <c r="F8" s="63">
        <v>2126</v>
      </c>
      <c r="G8" s="62">
        <v>2126</v>
      </c>
      <c r="H8" s="62">
        <v>2126</v>
      </c>
      <c r="I8" s="76">
        <v>2126</v>
      </c>
    </row>
    <row r="9" spans="1:9" x14ac:dyDescent="0.25">
      <c r="A9" s="196">
        <v>3</v>
      </c>
      <c r="B9" s="197"/>
      <c r="C9" s="198"/>
      <c r="D9" s="25" t="s">
        <v>9</v>
      </c>
      <c r="E9" s="62">
        <v>796.34</v>
      </c>
      <c r="F9" s="63">
        <v>2126</v>
      </c>
      <c r="G9" s="62">
        <v>2126</v>
      </c>
      <c r="H9" s="62">
        <v>2126</v>
      </c>
      <c r="I9" s="76">
        <v>2126</v>
      </c>
    </row>
    <row r="10" spans="1:9" x14ac:dyDescent="0.25">
      <c r="A10" s="181">
        <v>32</v>
      </c>
      <c r="B10" s="182"/>
      <c r="C10" s="183"/>
      <c r="D10" s="25" t="s">
        <v>22</v>
      </c>
      <c r="E10" s="62">
        <v>796.34</v>
      </c>
      <c r="F10" s="63">
        <v>2126</v>
      </c>
      <c r="G10" s="62">
        <v>2126</v>
      </c>
      <c r="H10" s="62">
        <v>2126</v>
      </c>
      <c r="I10" s="76">
        <v>2126</v>
      </c>
    </row>
    <row r="11" spans="1:9" s="93" customFormat="1" x14ac:dyDescent="0.25">
      <c r="A11" s="190" t="s">
        <v>158</v>
      </c>
      <c r="B11" s="191"/>
      <c r="C11" s="192"/>
      <c r="D11" s="125" t="s">
        <v>93</v>
      </c>
      <c r="E11" s="126">
        <v>46296.32</v>
      </c>
      <c r="F11" s="127">
        <v>163372.69</v>
      </c>
      <c r="G11" s="126">
        <v>163372.69</v>
      </c>
      <c r="H11" s="126">
        <v>163372.69</v>
      </c>
      <c r="I11" s="128">
        <v>163372.69</v>
      </c>
    </row>
    <row r="12" spans="1:9" x14ac:dyDescent="0.25">
      <c r="A12" s="210" t="s">
        <v>91</v>
      </c>
      <c r="B12" s="211"/>
      <c r="C12" s="212"/>
      <c r="D12" s="64" t="s">
        <v>92</v>
      </c>
      <c r="E12" s="62">
        <v>2596.38</v>
      </c>
      <c r="F12" s="65">
        <v>309.69</v>
      </c>
      <c r="G12" s="66">
        <v>309.69</v>
      </c>
      <c r="H12" s="62">
        <v>309.69</v>
      </c>
      <c r="I12" s="62">
        <v>309.69</v>
      </c>
    </row>
    <row r="13" spans="1:9" ht="14.25" customHeight="1" x14ac:dyDescent="0.25">
      <c r="A13" s="196">
        <v>3</v>
      </c>
      <c r="B13" s="197"/>
      <c r="C13" s="198"/>
      <c r="D13" s="25" t="s">
        <v>9</v>
      </c>
      <c r="E13" s="62">
        <v>0</v>
      </c>
      <c r="F13" s="63" t="s">
        <v>94</v>
      </c>
      <c r="G13" s="62">
        <v>309.69</v>
      </c>
      <c r="H13" s="62">
        <v>309.69</v>
      </c>
      <c r="I13" s="62">
        <v>309.69</v>
      </c>
    </row>
    <row r="14" spans="1:9" ht="15" customHeight="1" x14ac:dyDescent="0.25">
      <c r="A14" s="52">
        <v>32</v>
      </c>
      <c r="B14" s="53"/>
      <c r="C14" s="25"/>
      <c r="D14" s="25" t="s">
        <v>22</v>
      </c>
      <c r="E14" s="62">
        <v>0</v>
      </c>
      <c r="F14" s="63">
        <v>309.69</v>
      </c>
      <c r="G14" s="62">
        <v>309.69</v>
      </c>
      <c r="H14" s="62">
        <v>309.69</v>
      </c>
      <c r="I14" s="76">
        <v>309.69</v>
      </c>
    </row>
    <row r="15" spans="1:9" ht="25.5" x14ac:dyDescent="0.25">
      <c r="A15" s="205" t="s">
        <v>95</v>
      </c>
      <c r="B15" s="208"/>
      <c r="C15" s="209"/>
      <c r="D15" s="26" t="s">
        <v>96</v>
      </c>
      <c r="E15" s="62">
        <v>27325.7</v>
      </c>
      <c r="F15" s="65">
        <v>26130</v>
      </c>
      <c r="G15" s="66">
        <v>26130</v>
      </c>
      <c r="H15" s="62">
        <v>26130</v>
      </c>
      <c r="I15" s="76">
        <v>26130</v>
      </c>
    </row>
    <row r="16" spans="1:9" x14ac:dyDescent="0.25">
      <c r="A16" s="196">
        <v>3</v>
      </c>
      <c r="B16" s="166"/>
      <c r="C16" s="167"/>
      <c r="D16" s="25" t="s">
        <v>9</v>
      </c>
      <c r="E16" s="62">
        <v>27325.7</v>
      </c>
      <c r="F16" s="63">
        <v>26130</v>
      </c>
      <c r="G16" s="62">
        <v>26130</v>
      </c>
      <c r="H16" s="62">
        <v>26130</v>
      </c>
      <c r="I16" s="76">
        <v>26130</v>
      </c>
    </row>
    <row r="17" spans="1:9" ht="15" customHeight="1" x14ac:dyDescent="0.25">
      <c r="A17" s="196">
        <v>32</v>
      </c>
      <c r="B17" s="166"/>
      <c r="C17" s="167"/>
      <c r="D17" s="25" t="s">
        <v>22</v>
      </c>
      <c r="E17" s="62">
        <v>27325.7</v>
      </c>
      <c r="F17" s="63">
        <v>26130</v>
      </c>
      <c r="G17" s="62">
        <v>26130</v>
      </c>
      <c r="H17" s="62">
        <v>26130</v>
      </c>
      <c r="I17" s="76">
        <v>26130</v>
      </c>
    </row>
    <row r="18" spans="1:9" ht="25.5" x14ac:dyDescent="0.25">
      <c r="A18" s="205" t="s">
        <v>97</v>
      </c>
      <c r="B18" s="208"/>
      <c r="C18" s="209"/>
      <c r="D18" s="26" t="s">
        <v>98</v>
      </c>
      <c r="E18" s="66">
        <v>3355.59</v>
      </c>
      <c r="F18" s="65">
        <v>3982</v>
      </c>
      <c r="G18" s="66">
        <v>3982</v>
      </c>
      <c r="H18" s="88">
        <v>3982</v>
      </c>
      <c r="I18" s="101">
        <v>3982</v>
      </c>
    </row>
    <row r="19" spans="1:9" x14ac:dyDescent="0.25">
      <c r="A19" s="181">
        <v>3</v>
      </c>
      <c r="B19" s="182"/>
      <c r="C19" s="183"/>
      <c r="D19" s="25" t="s">
        <v>9</v>
      </c>
      <c r="E19" s="62">
        <v>3355.59</v>
      </c>
      <c r="F19" s="63">
        <v>3982</v>
      </c>
      <c r="G19" s="62">
        <v>3982</v>
      </c>
      <c r="H19" s="62">
        <v>3982</v>
      </c>
      <c r="I19" s="76">
        <v>3982</v>
      </c>
    </row>
    <row r="20" spans="1:9" x14ac:dyDescent="0.25">
      <c r="A20" s="54">
        <v>32</v>
      </c>
      <c r="B20" s="55"/>
      <c r="C20" s="56"/>
      <c r="D20" s="25" t="s">
        <v>22</v>
      </c>
      <c r="E20" s="62">
        <v>3355.59</v>
      </c>
      <c r="F20" s="63">
        <v>3982</v>
      </c>
      <c r="G20" s="62">
        <v>3982</v>
      </c>
      <c r="H20" s="96">
        <v>3982</v>
      </c>
      <c r="I20" s="96">
        <v>3982</v>
      </c>
    </row>
    <row r="21" spans="1:9" ht="38.25" x14ac:dyDescent="0.25">
      <c r="A21" s="175" t="s">
        <v>99</v>
      </c>
      <c r="B21" s="176"/>
      <c r="C21" s="177"/>
      <c r="D21" s="26" t="s">
        <v>100</v>
      </c>
      <c r="E21" s="66">
        <v>7399.96</v>
      </c>
      <c r="F21" s="65">
        <v>12144</v>
      </c>
      <c r="G21" s="66">
        <v>12144</v>
      </c>
      <c r="H21" s="99">
        <v>12144</v>
      </c>
      <c r="I21" s="99">
        <v>12144</v>
      </c>
    </row>
    <row r="22" spans="1:9" x14ac:dyDescent="0.25">
      <c r="A22" s="54">
        <v>3</v>
      </c>
      <c r="B22" s="55"/>
      <c r="C22" s="56"/>
      <c r="D22" s="25" t="s">
        <v>9</v>
      </c>
      <c r="E22" s="62">
        <v>7399.96</v>
      </c>
      <c r="F22" s="63">
        <v>12144</v>
      </c>
      <c r="G22" s="62">
        <v>12144</v>
      </c>
      <c r="H22" s="96">
        <v>12144</v>
      </c>
      <c r="I22" s="96">
        <v>12144</v>
      </c>
    </row>
    <row r="23" spans="1:9" x14ac:dyDescent="0.25">
      <c r="A23" s="54">
        <v>32</v>
      </c>
      <c r="B23" s="55"/>
      <c r="C23" s="56"/>
      <c r="D23" s="25" t="s">
        <v>22</v>
      </c>
      <c r="E23" s="62">
        <v>7399.96</v>
      </c>
      <c r="F23" s="63">
        <v>12144</v>
      </c>
      <c r="G23" s="62">
        <v>12144</v>
      </c>
      <c r="H23" s="96">
        <v>12144</v>
      </c>
      <c r="I23" s="96">
        <v>12144</v>
      </c>
    </row>
    <row r="24" spans="1:9" ht="25.5" x14ac:dyDescent="0.25">
      <c r="A24" s="175" t="s">
        <v>101</v>
      </c>
      <c r="B24" s="176"/>
      <c r="C24" s="177"/>
      <c r="D24" s="26" t="s">
        <v>102</v>
      </c>
      <c r="E24" s="66">
        <v>5618.69</v>
      </c>
      <c r="F24" s="65">
        <v>5807</v>
      </c>
      <c r="G24" s="66">
        <v>5807</v>
      </c>
      <c r="H24" s="96">
        <v>5807</v>
      </c>
      <c r="I24" s="96">
        <v>5807</v>
      </c>
    </row>
    <row r="25" spans="1:9" x14ac:dyDescent="0.25">
      <c r="A25" s="54">
        <v>3</v>
      </c>
      <c r="B25" s="55"/>
      <c r="C25" s="56"/>
      <c r="D25" s="25" t="s">
        <v>9</v>
      </c>
      <c r="E25" s="62">
        <v>5618.69</v>
      </c>
      <c r="F25" s="63">
        <v>5807</v>
      </c>
      <c r="G25" s="62">
        <v>5807</v>
      </c>
      <c r="H25" s="96">
        <v>5807</v>
      </c>
      <c r="I25" s="96">
        <v>5807</v>
      </c>
    </row>
    <row r="26" spans="1:9" x14ac:dyDescent="0.25">
      <c r="A26" s="54">
        <v>32</v>
      </c>
      <c r="B26" s="55"/>
      <c r="C26" s="56"/>
      <c r="D26" s="25" t="s">
        <v>22</v>
      </c>
      <c r="E26" s="62">
        <v>5618.69</v>
      </c>
      <c r="F26" s="63">
        <v>5807</v>
      </c>
      <c r="G26" s="62">
        <v>5807</v>
      </c>
      <c r="H26" s="96">
        <v>5807</v>
      </c>
      <c r="I26" s="96">
        <v>5807</v>
      </c>
    </row>
    <row r="27" spans="1:9" x14ac:dyDescent="0.25">
      <c r="A27" s="204" t="s">
        <v>103</v>
      </c>
      <c r="B27" s="204"/>
      <c r="C27" s="204"/>
      <c r="D27" s="70" t="s">
        <v>104</v>
      </c>
      <c r="E27" s="66">
        <v>0</v>
      </c>
      <c r="F27" s="65">
        <v>115000</v>
      </c>
      <c r="G27" s="66">
        <v>115000</v>
      </c>
      <c r="H27" s="97">
        <v>11500</v>
      </c>
      <c r="I27" s="97">
        <v>11500</v>
      </c>
    </row>
    <row r="28" spans="1:9" x14ac:dyDescent="0.25">
      <c r="A28" s="54">
        <v>3</v>
      </c>
      <c r="B28" s="55"/>
      <c r="C28" s="56"/>
      <c r="D28" s="25" t="s">
        <v>9</v>
      </c>
      <c r="E28" s="62">
        <v>0</v>
      </c>
      <c r="F28" s="63">
        <v>115000</v>
      </c>
      <c r="G28" s="62">
        <v>115000</v>
      </c>
      <c r="H28" s="96">
        <v>11500</v>
      </c>
      <c r="I28" s="96">
        <v>11500</v>
      </c>
    </row>
    <row r="29" spans="1:9" x14ac:dyDescent="0.25">
      <c r="A29" s="54">
        <v>32</v>
      </c>
      <c r="B29" s="55"/>
      <c r="C29" s="56"/>
      <c r="D29" s="25" t="s">
        <v>22</v>
      </c>
      <c r="E29" s="62">
        <v>0</v>
      </c>
      <c r="F29" s="63">
        <v>115000</v>
      </c>
      <c r="G29" s="62">
        <v>115000</v>
      </c>
      <c r="H29" s="96">
        <v>11500</v>
      </c>
      <c r="I29" s="96">
        <v>11500</v>
      </c>
    </row>
    <row r="30" spans="1:9" s="93" customFormat="1" ht="25.5" x14ac:dyDescent="0.25">
      <c r="A30" s="190" t="s">
        <v>159</v>
      </c>
      <c r="B30" s="191"/>
      <c r="C30" s="192"/>
      <c r="D30" s="125" t="s">
        <v>105</v>
      </c>
      <c r="E30" s="129">
        <v>17374.38</v>
      </c>
      <c r="F30" s="130">
        <v>98768</v>
      </c>
      <c r="G30" s="129">
        <v>98768</v>
      </c>
      <c r="H30" s="131">
        <v>98768</v>
      </c>
      <c r="I30" s="131">
        <v>98768</v>
      </c>
    </row>
    <row r="31" spans="1:9" x14ac:dyDescent="0.25">
      <c r="A31" s="205" t="s">
        <v>106</v>
      </c>
      <c r="B31" s="206"/>
      <c r="C31" s="207"/>
      <c r="D31" s="26" t="s">
        <v>107</v>
      </c>
      <c r="E31" s="66">
        <v>17374.38</v>
      </c>
      <c r="F31" s="65">
        <v>98768</v>
      </c>
      <c r="G31" s="66">
        <v>98768</v>
      </c>
      <c r="H31" s="96">
        <v>98768</v>
      </c>
      <c r="I31" s="96">
        <v>98768</v>
      </c>
    </row>
    <row r="32" spans="1:9" x14ac:dyDescent="0.25">
      <c r="A32" s="196">
        <v>3</v>
      </c>
      <c r="B32" s="197"/>
      <c r="C32" s="198"/>
      <c r="D32" s="33" t="s">
        <v>9</v>
      </c>
      <c r="E32" s="62">
        <v>17374.38</v>
      </c>
      <c r="F32" s="63">
        <v>98768</v>
      </c>
      <c r="G32" s="62">
        <v>98768</v>
      </c>
      <c r="H32" s="96">
        <v>98768</v>
      </c>
      <c r="I32" s="96">
        <v>98768</v>
      </c>
    </row>
    <row r="33" spans="1:9" x14ac:dyDescent="0.25">
      <c r="A33" s="181">
        <v>32</v>
      </c>
      <c r="B33" s="182"/>
      <c r="C33" s="183"/>
      <c r="D33" s="25" t="s">
        <v>22</v>
      </c>
      <c r="E33" s="62">
        <v>17374.38</v>
      </c>
      <c r="F33" s="63">
        <v>98768</v>
      </c>
      <c r="G33" s="62">
        <v>98768</v>
      </c>
      <c r="H33" s="96">
        <v>98768</v>
      </c>
      <c r="I33" s="96">
        <v>98768</v>
      </c>
    </row>
    <row r="34" spans="1:9" x14ac:dyDescent="0.25">
      <c r="A34" s="54">
        <v>37</v>
      </c>
      <c r="B34" s="55"/>
      <c r="C34" s="56"/>
      <c r="D34" s="25" t="s">
        <v>108</v>
      </c>
      <c r="E34" s="62">
        <v>0</v>
      </c>
      <c r="F34" s="63">
        <v>0</v>
      </c>
      <c r="G34" s="62">
        <v>0</v>
      </c>
      <c r="H34" s="96">
        <v>0</v>
      </c>
      <c r="I34" s="96">
        <v>0</v>
      </c>
    </row>
    <row r="35" spans="1:9" s="93" customFormat="1" x14ac:dyDescent="0.25">
      <c r="A35" s="190" t="s">
        <v>160</v>
      </c>
      <c r="B35" s="191"/>
      <c r="C35" s="192"/>
      <c r="D35" s="132" t="s">
        <v>109</v>
      </c>
      <c r="E35" s="129">
        <v>1760080.4</v>
      </c>
      <c r="F35" s="130">
        <v>1708581.51</v>
      </c>
      <c r="G35" s="129">
        <v>1710874.51</v>
      </c>
      <c r="H35" s="131">
        <v>1710874.51</v>
      </c>
      <c r="I35" s="131">
        <v>1710874.51</v>
      </c>
    </row>
    <row r="36" spans="1:9" x14ac:dyDescent="0.25">
      <c r="A36" s="201" t="s">
        <v>91</v>
      </c>
      <c r="B36" s="202"/>
      <c r="C36" s="203"/>
      <c r="D36" s="26" t="s">
        <v>92</v>
      </c>
      <c r="E36" s="66">
        <v>1592.67</v>
      </c>
      <c r="F36" s="65">
        <v>5104</v>
      </c>
      <c r="G36" s="66">
        <v>5104</v>
      </c>
      <c r="H36" s="96">
        <v>5104</v>
      </c>
      <c r="I36" s="96">
        <v>5104</v>
      </c>
    </row>
    <row r="37" spans="1:9" x14ac:dyDescent="0.25">
      <c r="A37" s="196">
        <v>3</v>
      </c>
      <c r="B37" s="197"/>
      <c r="C37" s="198"/>
      <c r="D37" s="33" t="s">
        <v>9</v>
      </c>
      <c r="E37" s="62">
        <v>1592.67</v>
      </c>
      <c r="F37" s="63">
        <v>5104</v>
      </c>
      <c r="G37" s="62">
        <v>5104</v>
      </c>
      <c r="H37" s="96">
        <v>5104</v>
      </c>
      <c r="I37" s="96">
        <v>5104</v>
      </c>
    </row>
    <row r="38" spans="1:9" x14ac:dyDescent="0.25">
      <c r="A38" s="181">
        <v>32</v>
      </c>
      <c r="B38" s="182"/>
      <c r="C38" s="183"/>
      <c r="D38" s="25" t="s">
        <v>22</v>
      </c>
      <c r="E38" s="62">
        <v>1592.67</v>
      </c>
      <c r="F38" s="63">
        <v>5104</v>
      </c>
      <c r="G38" s="62">
        <v>5104</v>
      </c>
      <c r="H38" s="96">
        <v>5104</v>
      </c>
      <c r="I38" s="96">
        <v>5104</v>
      </c>
    </row>
    <row r="39" spans="1:9" ht="25.5" x14ac:dyDescent="0.25">
      <c r="A39" s="54">
        <v>42</v>
      </c>
      <c r="B39" s="55"/>
      <c r="C39" s="56"/>
      <c r="D39" s="25" t="s">
        <v>11</v>
      </c>
      <c r="E39" s="62">
        <v>0</v>
      </c>
      <c r="F39" s="63">
        <v>0</v>
      </c>
      <c r="G39" s="62">
        <v>0</v>
      </c>
      <c r="H39" s="96">
        <v>0</v>
      </c>
      <c r="I39" s="96">
        <v>0</v>
      </c>
    </row>
    <row r="40" spans="1:9" s="98" customFormat="1" x14ac:dyDescent="0.25">
      <c r="A40" s="175" t="s">
        <v>110</v>
      </c>
      <c r="B40" s="199"/>
      <c r="C40" s="200"/>
      <c r="D40" s="71" t="s">
        <v>111</v>
      </c>
      <c r="E40" s="66">
        <v>76427.37</v>
      </c>
      <c r="F40" s="65">
        <v>76427</v>
      </c>
      <c r="G40" s="66">
        <v>78720</v>
      </c>
      <c r="H40" s="100">
        <v>78720</v>
      </c>
      <c r="I40" s="100">
        <v>78720</v>
      </c>
    </row>
    <row r="41" spans="1:9" x14ac:dyDescent="0.25">
      <c r="A41" s="54">
        <v>3</v>
      </c>
      <c r="B41" s="55"/>
      <c r="C41" s="56"/>
      <c r="D41" s="25" t="s">
        <v>9</v>
      </c>
      <c r="E41" s="62">
        <v>76427.37</v>
      </c>
      <c r="F41" s="63">
        <v>76427</v>
      </c>
      <c r="G41" s="62">
        <v>78720</v>
      </c>
      <c r="H41" s="96">
        <v>78720</v>
      </c>
      <c r="I41" s="96">
        <v>78720</v>
      </c>
    </row>
    <row r="42" spans="1:9" x14ac:dyDescent="0.25">
      <c r="A42" s="54">
        <v>32</v>
      </c>
      <c r="B42" s="55"/>
      <c r="C42" s="56"/>
      <c r="D42" s="25" t="s">
        <v>22</v>
      </c>
      <c r="E42" s="62">
        <v>75525.119999999995</v>
      </c>
      <c r="F42" s="63">
        <v>75170</v>
      </c>
      <c r="G42" s="62">
        <v>77463</v>
      </c>
      <c r="H42" s="96">
        <v>77463</v>
      </c>
      <c r="I42" s="96">
        <v>77463</v>
      </c>
    </row>
    <row r="43" spans="1:9" x14ac:dyDescent="0.25">
      <c r="A43" s="54">
        <v>34</v>
      </c>
      <c r="B43" s="55"/>
      <c r="C43" s="56"/>
      <c r="D43" s="25" t="s">
        <v>77</v>
      </c>
      <c r="E43" s="62">
        <v>902.25</v>
      </c>
      <c r="F43" s="63">
        <v>1257</v>
      </c>
      <c r="G43" s="62">
        <v>1257</v>
      </c>
      <c r="H43" s="96">
        <v>1257</v>
      </c>
      <c r="I43" s="96">
        <v>1257</v>
      </c>
    </row>
    <row r="44" spans="1:9" ht="25.5" x14ac:dyDescent="0.25">
      <c r="A44" s="54">
        <v>42</v>
      </c>
      <c r="B44" s="55"/>
      <c r="C44" s="56"/>
      <c r="D44" s="25" t="s">
        <v>11</v>
      </c>
      <c r="E44" s="62">
        <v>0</v>
      </c>
      <c r="F44" s="63">
        <v>0</v>
      </c>
      <c r="G44" s="62"/>
      <c r="H44" s="96">
        <v>0</v>
      </c>
      <c r="I44" s="96">
        <v>0</v>
      </c>
    </row>
    <row r="45" spans="1:9" x14ac:dyDescent="0.25">
      <c r="A45" s="54">
        <v>45</v>
      </c>
      <c r="B45" s="55"/>
      <c r="C45" s="56"/>
      <c r="D45" s="25" t="s">
        <v>112</v>
      </c>
      <c r="E45" s="62">
        <v>0</v>
      </c>
      <c r="F45" s="63">
        <v>0</v>
      </c>
      <c r="G45" s="62"/>
      <c r="H45" s="96">
        <v>0</v>
      </c>
      <c r="I45" s="96">
        <v>0</v>
      </c>
    </row>
    <row r="46" spans="1:9" x14ac:dyDescent="0.25">
      <c r="A46" s="175" t="s">
        <v>113</v>
      </c>
      <c r="B46" s="176"/>
      <c r="C46" s="177"/>
      <c r="D46" s="71" t="s">
        <v>114</v>
      </c>
      <c r="E46" s="66">
        <v>7035.92</v>
      </c>
      <c r="F46" s="65">
        <v>15293.51</v>
      </c>
      <c r="G46" s="66">
        <v>15293.51</v>
      </c>
      <c r="H46" s="99">
        <v>15293.51</v>
      </c>
      <c r="I46" s="99">
        <v>15293.51</v>
      </c>
    </row>
    <row r="47" spans="1:9" x14ac:dyDescent="0.25">
      <c r="A47" s="54">
        <v>3</v>
      </c>
      <c r="B47" s="55"/>
      <c r="C47" s="56"/>
      <c r="D47" s="25" t="s">
        <v>9</v>
      </c>
      <c r="E47" s="62">
        <v>6637.75</v>
      </c>
      <c r="F47" s="63">
        <v>11975.51</v>
      </c>
      <c r="G47" s="62">
        <v>11975.51</v>
      </c>
      <c r="H47" s="96">
        <v>11975.51</v>
      </c>
      <c r="I47" s="96">
        <v>11975.51</v>
      </c>
    </row>
    <row r="48" spans="1:9" x14ac:dyDescent="0.25">
      <c r="A48" s="54">
        <v>32</v>
      </c>
      <c r="B48" s="55"/>
      <c r="C48" s="56"/>
      <c r="D48" s="25" t="s">
        <v>22</v>
      </c>
      <c r="E48" s="62">
        <v>6637.75</v>
      </c>
      <c r="F48" s="63">
        <v>11975.51</v>
      </c>
      <c r="G48" s="62">
        <v>11975.51</v>
      </c>
      <c r="H48" s="96">
        <v>11975.51</v>
      </c>
      <c r="I48" s="96">
        <v>11975.51</v>
      </c>
    </row>
    <row r="49" spans="1:9" ht="25.5" x14ac:dyDescent="0.25">
      <c r="A49" s="54">
        <v>4</v>
      </c>
      <c r="B49" s="55"/>
      <c r="C49" s="56"/>
      <c r="D49" s="25" t="s">
        <v>11</v>
      </c>
      <c r="E49" s="62">
        <v>398.17</v>
      </c>
      <c r="F49" s="63">
        <v>3318</v>
      </c>
      <c r="G49" s="62">
        <v>3318</v>
      </c>
      <c r="H49" s="96">
        <v>3318</v>
      </c>
      <c r="I49" s="96">
        <v>3318</v>
      </c>
    </row>
    <row r="50" spans="1:9" ht="25.5" x14ac:dyDescent="0.25">
      <c r="A50" s="54">
        <v>42</v>
      </c>
      <c r="B50" s="55"/>
      <c r="C50" s="56"/>
      <c r="D50" s="25" t="s">
        <v>115</v>
      </c>
      <c r="E50" s="62">
        <v>398.17</v>
      </c>
      <c r="F50" s="63">
        <v>3318</v>
      </c>
      <c r="G50" s="62">
        <v>3318</v>
      </c>
      <c r="H50" s="96">
        <v>3318</v>
      </c>
      <c r="I50" s="96">
        <v>3318</v>
      </c>
    </row>
    <row r="51" spans="1:9" ht="25.5" x14ac:dyDescent="0.25">
      <c r="A51" s="175" t="s">
        <v>95</v>
      </c>
      <c r="B51" s="176"/>
      <c r="C51" s="177"/>
      <c r="D51" s="26" t="s">
        <v>116</v>
      </c>
      <c r="E51" s="66">
        <v>1298.03</v>
      </c>
      <c r="F51" s="65">
        <v>1415</v>
      </c>
      <c r="G51" s="66">
        <v>1415</v>
      </c>
      <c r="H51" s="99">
        <v>1415</v>
      </c>
      <c r="I51" s="99">
        <v>1415</v>
      </c>
    </row>
    <row r="52" spans="1:9" x14ac:dyDescent="0.25">
      <c r="A52" s="54">
        <v>3</v>
      </c>
      <c r="B52" s="55"/>
      <c r="C52" s="56"/>
      <c r="D52" s="25" t="s">
        <v>9</v>
      </c>
      <c r="E52" s="62">
        <v>1298.03</v>
      </c>
      <c r="F52" s="63">
        <v>1415</v>
      </c>
      <c r="G52" s="62">
        <v>1415</v>
      </c>
      <c r="H52" s="96">
        <v>1415</v>
      </c>
      <c r="I52" s="96">
        <v>1415</v>
      </c>
    </row>
    <row r="53" spans="1:9" x14ac:dyDescent="0.25">
      <c r="A53" s="54">
        <v>32</v>
      </c>
      <c r="B53" s="55"/>
      <c r="C53" s="56"/>
      <c r="D53" s="25" t="s">
        <v>22</v>
      </c>
      <c r="E53" s="62">
        <v>1298.03</v>
      </c>
      <c r="F53" s="63">
        <v>1415</v>
      </c>
      <c r="G53" s="62">
        <v>1415</v>
      </c>
      <c r="H53" s="96">
        <v>1415</v>
      </c>
      <c r="I53" s="96">
        <v>1415</v>
      </c>
    </row>
    <row r="54" spans="1:9" x14ac:dyDescent="0.25">
      <c r="A54" s="175" t="s">
        <v>106</v>
      </c>
      <c r="B54" s="176"/>
      <c r="C54" s="177"/>
      <c r="D54" s="26" t="s">
        <v>107</v>
      </c>
      <c r="E54" s="66">
        <v>1658131.48</v>
      </c>
      <c r="F54" s="65">
        <v>1586713</v>
      </c>
      <c r="G54" s="66">
        <v>1586713</v>
      </c>
      <c r="H54" s="99">
        <v>1586713</v>
      </c>
      <c r="I54" s="99">
        <v>1586713</v>
      </c>
    </row>
    <row r="55" spans="1:9" x14ac:dyDescent="0.25">
      <c r="A55" s="54">
        <v>3</v>
      </c>
      <c r="B55" s="55"/>
      <c r="C55" s="56"/>
      <c r="D55" s="25" t="s">
        <v>9</v>
      </c>
      <c r="E55" s="62">
        <v>1617343.86</v>
      </c>
      <c r="F55" s="63">
        <v>1560487</v>
      </c>
      <c r="G55" s="62">
        <v>1560487</v>
      </c>
      <c r="H55" s="96">
        <v>1560487</v>
      </c>
      <c r="I55" s="96">
        <v>1560487</v>
      </c>
    </row>
    <row r="56" spans="1:9" x14ac:dyDescent="0.25">
      <c r="A56" s="54">
        <v>31</v>
      </c>
      <c r="B56" s="55"/>
      <c r="C56" s="56"/>
      <c r="D56" s="25" t="s">
        <v>10</v>
      </c>
      <c r="E56" s="62">
        <v>1477972.6</v>
      </c>
      <c r="F56" s="63">
        <v>1471236</v>
      </c>
      <c r="G56" s="62">
        <v>1471236</v>
      </c>
      <c r="H56" s="96">
        <v>1471236</v>
      </c>
      <c r="I56" s="96">
        <v>1471236</v>
      </c>
    </row>
    <row r="57" spans="1:9" x14ac:dyDescent="0.25">
      <c r="A57" s="54">
        <v>32</v>
      </c>
      <c r="B57" s="55"/>
      <c r="C57" s="56"/>
      <c r="D57" s="25" t="s">
        <v>22</v>
      </c>
      <c r="E57" s="62">
        <v>105723.56</v>
      </c>
      <c r="F57" s="63">
        <v>49194</v>
      </c>
      <c r="G57" s="62">
        <v>49194</v>
      </c>
      <c r="H57" s="96">
        <v>49194</v>
      </c>
      <c r="I57" s="96">
        <v>49194</v>
      </c>
    </row>
    <row r="58" spans="1:9" x14ac:dyDescent="0.25">
      <c r="A58" s="54">
        <v>34</v>
      </c>
      <c r="B58" s="55"/>
      <c r="C58" s="56"/>
      <c r="D58" s="25" t="s">
        <v>77</v>
      </c>
      <c r="E58" s="62">
        <v>3576.65</v>
      </c>
      <c r="F58" s="63">
        <v>240</v>
      </c>
      <c r="G58" s="62">
        <v>240</v>
      </c>
      <c r="H58" s="96">
        <v>240</v>
      </c>
      <c r="I58" s="96">
        <v>240</v>
      </c>
    </row>
    <row r="59" spans="1:9" x14ac:dyDescent="0.25">
      <c r="A59" s="54">
        <v>37</v>
      </c>
      <c r="B59" s="55"/>
      <c r="C59" s="56"/>
      <c r="D59" s="25" t="s">
        <v>108</v>
      </c>
      <c r="E59" s="62">
        <v>30071.05</v>
      </c>
      <c r="F59" s="63">
        <v>39817</v>
      </c>
      <c r="G59" s="62">
        <v>39817</v>
      </c>
      <c r="H59" s="96">
        <v>39817</v>
      </c>
      <c r="I59" s="96">
        <v>39817</v>
      </c>
    </row>
    <row r="60" spans="1:9" ht="25.5" x14ac:dyDescent="0.25">
      <c r="A60" s="54">
        <v>4</v>
      </c>
      <c r="B60" s="55"/>
      <c r="C60" s="56"/>
      <c r="D60" s="25" t="s">
        <v>11</v>
      </c>
      <c r="E60" s="62">
        <v>40787.620000000003</v>
      </c>
      <c r="F60" s="63">
        <v>26226</v>
      </c>
      <c r="G60" s="62">
        <v>26226</v>
      </c>
      <c r="H60" s="96">
        <v>26226</v>
      </c>
      <c r="I60" s="96">
        <v>26226</v>
      </c>
    </row>
    <row r="61" spans="1:9" x14ac:dyDescent="0.25">
      <c r="A61" s="54">
        <v>42</v>
      </c>
      <c r="B61" s="55"/>
      <c r="C61" s="56"/>
      <c r="D61" s="25" t="s">
        <v>117</v>
      </c>
      <c r="E61" s="62">
        <v>40787.620000000003</v>
      </c>
      <c r="F61" s="63">
        <v>26226</v>
      </c>
      <c r="G61" s="62">
        <v>26226</v>
      </c>
      <c r="H61" s="96">
        <v>26226</v>
      </c>
      <c r="I61" s="96">
        <v>26226</v>
      </c>
    </row>
    <row r="62" spans="1:9" x14ac:dyDescent="0.25">
      <c r="A62" s="54">
        <v>45</v>
      </c>
      <c r="B62" s="55"/>
      <c r="C62" s="56"/>
      <c r="D62" s="25" t="s">
        <v>112</v>
      </c>
      <c r="E62" s="62">
        <v>0</v>
      </c>
      <c r="F62" s="63">
        <v>0</v>
      </c>
      <c r="G62" s="62">
        <v>0</v>
      </c>
      <c r="H62" s="96">
        <v>0</v>
      </c>
      <c r="I62" s="96">
        <v>0</v>
      </c>
    </row>
    <row r="63" spans="1:9" ht="25.5" x14ac:dyDescent="0.25">
      <c r="A63" s="175" t="s">
        <v>101</v>
      </c>
      <c r="B63" s="176"/>
      <c r="C63" s="177"/>
      <c r="D63" s="26" t="s">
        <v>102</v>
      </c>
      <c r="E63" s="66">
        <v>14851.68</v>
      </c>
      <c r="F63" s="65">
        <v>22594</v>
      </c>
      <c r="G63" s="66">
        <v>22594</v>
      </c>
      <c r="H63" s="99">
        <v>22594</v>
      </c>
      <c r="I63" s="99">
        <v>22594</v>
      </c>
    </row>
    <row r="64" spans="1:9" x14ac:dyDescent="0.25">
      <c r="A64" s="54">
        <v>3</v>
      </c>
      <c r="B64" s="55"/>
      <c r="C64" s="56"/>
      <c r="D64" s="25" t="s">
        <v>9</v>
      </c>
      <c r="E64" s="62">
        <v>14851.68</v>
      </c>
      <c r="F64" s="63">
        <v>1594</v>
      </c>
      <c r="G64" s="62">
        <v>1594</v>
      </c>
      <c r="H64" s="96">
        <v>1594</v>
      </c>
      <c r="I64" s="96">
        <v>1594</v>
      </c>
    </row>
    <row r="65" spans="1:9" x14ac:dyDescent="0.25">
      <c r="A65" s="54">
        <v>32</v>
      </c>
      <c r="B65" s="55"/>
      <c r="C65" s="56"/>
      <c r="D65" s="25" t="s">
        <v>22</v>
      </c>
      <c r="E65" s="62">
        <v>14851.68</v>
      </c>
      <c r="F65" s="63">
        <v>1594</v>
      </c>
      <c r="G65" s="62">
        <v>1594</v>
      </c>
      <c r="H65" s="96">
        <v>1594</v>
      </c>
      <c r="I65" s="96">
        <v>1594</v>
      </c>
    </row>
    <row r="66" spans="1:9" x14ac:dyDescent="0.25">
      <c r="A66" s="54">
        <v>37</v>
      </c>
      <c r="B66" s="55"/>
      <c r="C66" s="56"/>
      <c r="D66" s="25" t="s">
        <v>108</v>
      </c>
      <c r="E66" s="62">
        <v>0</v>
      </c>
      <c r="F66" s="63">
        <v>21000</v>
      </c>
      <c r="G66" s="62">
        <v>21000</v>
      </c>
      <c r="H66" s="96">
        <v>21000</v>
      </c>
      <c r="I66" s="96">
        <v>21000</v>
      </c>
    </row>
    <row r="67" spans="1:9" x14ac:dyDescent="0.25">
      <c r="A67" s="175" t="s">
        <v>118</v>
      </c>
      <c r="B67" s="176"/>
      <c r="C67" s="177"/>
      <c r="D67" s="26" t="s">
        <v>119</v>
      </c>
      <c r="E67" s="66">
        <v>743.25</v>
      </c>
      <c r="F67" s="65">
        <v>1035</v>
      </c>
      <c r="G67" s="66">
        <v>1035</v>
      </c>
      <c r="H67" s="96">
        <v>1035</v>
      </c>
      <c r="I67" s="96">
        <v>1035</v>
      </c>
    </row>
    <row r="68" spans="1:9" x14ac:dyDescent="0.25">
      <c r="A68" s="54">
        <v>3</v>
      </c>
      <c r="B68" s="55"/>
      <c r="C68" s="56"/>
      <c r="D68" s="25" t="s">
        <v>9</v>
      </c>
      <c r="E68" s="62">
        <v>743.25</v>
      </c>
      <c r="F68" s="63">
        <v>1035</v>
      </c>
      <c r="G68" s="62">
        <v>1035</v>
      </c>
      <c r="H68" s="96">
        <v>1035</v>
      </c>
      <c r="I68" s="96">
        <v>1035</v>
      </c>
    </row>
    <row r="69" spans="1:9" x14ac:dyDescent="0.25">
      <c r="A69" s="54">
        <v>32</v>
      </c>
      <c r="B69" s="55"/>
      <c r="C69" s="56"/>
      <c r="D69" s="25" t="s">
        <v>22</v>
      </c>
      <c r="E69" s="62">
        <v>743.25</v>
      </c>
      <c r="F69" s="63">
        <v>1035</v>
      </c>
      <c r="G69" s="62">
        <v>1035</v>
      </c>
      <c r="H69" s="96">
        <v>1035</v>
      </c>
      <c r="I69" s="96">
        <v>1035</v>
      </c>
    </row>
    <row r="70" spans="1:9" s="94" customFormat="1" x14ac:dyDescent="0.25">
      <c r="A70" s="190" t="s">
        <v>161</v>
      </c>
      <c r="B70" s="191"/>
      <c r="C70" s="192"/>
      <c r="D70" s="125" t="s">
        <v>120</v>
      </c>
      <c r="E70" s="129">
        <v>101924.54</v>
      </c>
      <c r="F70" s="130">
        <v>125008</v>
      </c>
      <c r="G70" s="129">
        <v>125008</v>
      </c>
      <c r="H70" s="131">
        <v>125008</v>
      </c>
      <c r="I70" s="131">
        <v>125008</v>
      </c>
    </row>
    <row r="71" spans="1:9" x14ac:dyDescent="0.25">
      <c r="A71" s="193" t="s">
        <v>91</v>
      </c>
      <c r="B71" s="194"/>
      <c r="C71" s="195"/>
      <c r="D71" s="26" t="s">
        <v>92</v>
      </c>
      <c r="E71" s="66">
        <v>21309.29</v>
      </c>
      <c r="F71" s="65">
        <v>25966</v>
      </c>
      <c r="G71" s="66">
        <v>25966</v>
      </c>
      <c r="H71" s="96">
        <v>25966</v>
      </c>
      <c r="I71" s="96">
        <v>25966</v>
      </c>
    </row>
    <row r="72" spans="1:9" x14ac:dyDescent="0.25">
      <c r="A72" s="196">
        <v>3</v>
      </c>
      <c r="B72" s="197"/>
      <c r="C72" s="198"/>
      <c r="D72" s="33" t="s">
        <v>9</v>
      </c>
      <c r="E72" s="62">
        <v>21309.29</v>
      </c>
      <c r="F72" s="63">
        <v>25966</v>
      </c>
      <c r="G72" s="62">
        <v>25966</v>
      </c>
      <c r="H72" s="96">
        <v>25966</v>
      </c>
      <c r="I72" s="96">
        <v>25966</v>
      </c>
    </row>
    <row r="73" spans="1:9" x14ac:dyDescent="0.25">
      <c r="A73" s="181">
        <v>31</v>
      </c>
      <c r="B73" s="182"/>
      <c r="C73" s="183"/>
      <c r="D73" s="25" t="s">
        <v>10</v>
      </c>
      <c r="E73" s="62">
        <v>19774.419999999998</v>
      </c>
      <c r="F73" s="63">
        <v>23312</v>
      </c>
      <c r="G73" s="62">
        <v>23312</v>
      </c>
      <c r="H73" s="96">
        <v>23312</v>
      </c>
      <c r="I73" s="96">
        <v>23312</v>
      </c>
    </row>
    <row r="74" spans="1:9" x14ac:dyDescent="0.25">
      <c r="A74" s="54">
        <v>32</v>
      </c>
      <c r="B74" s="55"/>
      <c r="C74" s="56"/>
      <c r="D74" s="25" t="s">
        <v>22</v>
      </c>
      <c r="E74" s="62">
        <v>1534.87</v>
      </c>
      <c r="F74" s="63">
        <v>2654</v>
      </c>
      <c r="G74" s="62">
        <v>2654</v>
      </c>
      <c r="H74" s="96">
        <v>2654</v>
      </c>
      <c r="I74" s="96">
        <v>2654</v>
      </c>
    </row>
    <row r="75" spans="1:9" ht="25.5" x14ac:dyDescent="0.25">
      <c r="A75" s="175" t="s">
        <v>95</v>
      </c>
      <c r="B75" s="176"/>
      <c r="C75" s="177"/>
      <c r="D75" s="26" t="s">
        <v>116</v>
      </c>
      <c r="E75" s="66">
        <v>40887.54</v>
      </c>
      <c r="F75" s="65">
        <v>52000</v>
      </c>
      <c r="G75" s="66">
        <v>55200</v>
      </c>
      <c r="H75" s="99">
        <v>55200</v>
      </c>
      <c r="I75" s="99">
        <v>55200</v>
      </c>
    </row>
    <row r="76" spans="1:9" x14ac:dyDescent="0.25">
      <c r="A76" s="54">
        <v>3</v>
      </c>
      <c r="B76" s="55"/>
      <c r="C76" s="56"/>
      <c r="D76" s="25" t="s">
        <v>9</v>
      </c>
      <c r="E76" s="62">
        <v>40887.54</v>
      </c>
      <c r="F76" s="63">
        <v>52000</v>
      </c>
      <c r="G76" s="62">
        <v>55200</v>
      </c>
      <c r="H76" s="96">
        <v>55200</v>
      </c>
      <c r="I76" s="96">
        <v>55200</v>
      </c>
    </row>
    <row r="77" spans="1:9" x14ac:dyDescent="0.25">
      <c r="A77" s="54">
        <v>32</v>
      </c>
      <c r="B77" s="55"/>
      <c r="C77" s="56"/>
      <c r="D77" s="25" t="s">
        <v>22</v>
      </c>
      <c r="E77" s="62">
        <v>40887.54</v>
      </c>
      <c r="F77" s="63">
        <v>52000</v>
      </c>
      <c r="G77" s="62">
        <v>55200</v>
      </c>
      <c r="H77" s="96">
        <v>55200</v>
      </c>
      <c r="I77" s="96">
        <v>55200</v>
      </c>
    </row>
    <row r="78" spans="1:9" ht="25.5" x14ac:dyDescent="0.25">
      <c r="A78" s="175" t="s">
        <v>101</v>
      </c>
      <c r="B78" s="176"/>
      <c r="C78" s="177"/>
      <c r="D78" s="26" t="s">
        <v>121</v>
      </c>
      <c r="E78" s="66">
        <v>39727.699999999997</v>
      </c>
      <c r="F78" s="65">
        <v>43842</v>
      </c>
      <c r="G78" s="66">
        <v>43842</v>
      </c>
      <c r="H78" s="96">
        <v>43842</v>
      </c>
      <c r="I78" s="96">
        <v>43842</v>
      </c>
    </row>
    <row r="79" spans="1:9" x14ac:dyDescent="0.25">
      <c r="A79" s="54">
        <v>3</v>
      </c>
      <c r="B79" s="55"/>
      <c r="C79" s="56"/>
      <c r="D79" s="25" t="s">
        <v>9</v>
      </c>
      <c r="E79" s="62">
        <v>39727.699999999997</v>
      </c>
      <c r="F79" s="63">
        <v>43842</v>
      </c>
      <c r="G79" s="62">
        <v>43842</v>
      </c>
      <c r="H79" s="96">
        <v>43842</v>
      </c>
      <c r="I79" s="96">
        <v>43842</v>
      </c>
    </row>
    <row r="80" spans="1:9" x14ac:dyDescent="0.25">
      <c r="A80" s="54">
        <v>31</v>
      </c>
      <c r="B80" s="55"/>
      <c r="C80" s="56"/>
      <c r="D80" s="25" t="s">
        <v>10</v>
      </c>
      <c r="E80" s="62">
        <v>39184.51</v>
      </c>
      <c r="F80" s="63">
        <v>42978</v>
      </c>
      <c r="G80" s="62">
        <v>42978</v>
      </c>
      <c r="H80" s="96">
        <v>42978</v>
      </c>
      <c r="I80" s="96">
        <v>42978</v>
      </c>
    </row>
    <row r="81" spans="1:9" x14ac:dyDescent="0.25">
      <c r="A81" s="54">
        <v>32</v>
      </c>
      <c r="B81" s="55"/>
      <c r="C81" s="56"/>
      <c r="D81" s="25" t="s">
        <v>22</v>
      </c>
      <c r="E81" s="62">
        <v>543.19000000000005</v>
      </c>
      <c r="F81" s="63">
        <v>864</v>
      </c>
      <c r="G81" s="62">
        <v>864</v>
      </c>
      <c r="H81" s="96">
        <v>864</v>
      </c>
      <c r="I81" s="96">
        <v>864</v>
      </c>
    </row>
    <row r="82" spans="1:9" s="94" customFormat="1" x14ac:dyDescent="0.25">
      <c r="A82" s="184" t="s">
        <v>122</v>
      </c>
      <c r="B82" s="185"/>
      <c r="C82" s="186"/>
      <c r="D82" s="92" t="s">
        <v>123</v>
      </c>
      <c r="E82" s="129">
        <v>0</v>
      </c>
      <c r="F82" s="130">
        <v>7865</v>
      </c>
      <c r="G82" s="129">
        <v>7865</v>
      </c>
      <c r="H82" s="131">
        <v>7865</v>
      </c>
      <c r="I82" s="131">
        <v>7865</v>
      </c>
    </row>
    <row r="83" spans="1:9" x14ac:dyDescent="0.25">
      <c r="A83" s="187" t="s">
        <v>124</v>
      </c>
      <c r="B83" s="188"/>
      <c r="C83" s="189"/>
      <c r="D83" s="25" t="s">
        <v>125</v>
      </c>
      <c r="E83" s="62">
        <v>0</v>
      </c>
      <c r="F83" s="63">
        <v>7865</v>
      </c>
      <c r="G83" s="62">
        <v>7865</v>
      </c>
      <c r="H83" s="96">
        <v>7865</v>
      </c>
      <c r="I83" s="96">
        <v>7865</v>
      </c>
    </row>
    <row r="84" spans="1:9" x14ac:dyDescent="0.25">
      <c r="A84" s="54">
        <v>3</v>
      </c>
      <c r="B84" s="55"/>
      <c r="C84" s="56"/>
      <c r="D84" s="25" t="s">
        <v>9</v>
      </c>
      <c r="E84" s="62">
        <v>0</v>
      </c>
      <c r="F84" s="63">
        <v>7865</v>
      </c>
      <c r="G84" s="62">
        <v>7865</v>
      </c>
      <c r="H84" s="96">
        <v>7865</v>
      </c>
      <c r="I84" s="96">
        <v>7865</v>
      </c>
    </row>
    <row r="85" spans="1:9" x14ac:dyDescent="0.25">
      <c r="A85" s="54">
        <v>31</v>
      </c>
      <c r="B85" s="55"/>
      <c r="C85" s="56"/>
      <c r="D85" s="25" t="s">
        <v>10</v>
      </c>
      <c r="E85" s="62">
        <v>0</v>
      </c>
      <c r="F85" s="63">
        <v>4000</v>
      </c>
      <c r="G85" s="62">
        <v>4000</v>
      </c>
      <c r="H85" s="96">
        <v>4000</v>
      </c>
      <c r="I85" s="96">
        <v>4000</v>
      </c>
    </row>
    <row r="86" spans="1:9" ht="12.75" customHeight="1" x14ac:dyDescent="0.25">
      <c r="A86" s="54">
        <v>32</v>
      </c>
      <c r="B86" s="55"/>
      <c r="C86" s="56"/>
      <c r="D86" s="25" t="s">
        <v>22</v>
      </c>
      <c r="E86" s="62">
        <v>0</v>
      </c>
      <c r="F86" s="63">
        <v>3865</v>
      </c>
      <c r="G86" s="62">
        <v>3865</v>
      </c>
      <c r="H86" s="96">
        <v>3865</v>
      </c>
      <c r="I86" s="96">
        <v>3865</v>
      </c>
    </row>
    <row r="87" spans="1:9" s="93" customFormat="1" x14ac:dyDescent="0.25">
      <c r="A87" s="172" t="s">
        <v>162</v>
      </c>
      <c r="B87" s="173"/>
      <c r="C87" s="174"/>
      <c r="D87" s="125" t="s">
        <v>126</v>
      </c>
      <c r="E87" s="129">
        <v>411323.74</v>
      </c>
      <c r="F87" s="130">
        <v>41042</v>
      </c>
      <c r="G87" s="129">
        <v>41042</v>
      </c>
      <c r="H87" s="131">
        <v>41042</v>
      </c>
      <c r="I87" s="133">
        <v>41042</v>
      </c>
    </row>
    <row r="88" spans="1:9" x14ac:dyDescent="0.25">
      <c r="A88" s="175" t="s">
        <v>110</v>
      </c>
      <c r="B88" s="176"/>
      <c r="C88" s="177"/>
      <c r="D88" s="26" t="s">
        <v>111</v>
      </c>
      <c r="E88" s="88">
        <v>65808.12</v>
      </c>
      <c r="F88" s="65">
        <v>41042</v>
      </c>
      <c r="G88" s="66">
        <v>41042</v>
      </c>
      <c r="H88" s="96">
        <v>41042</v>
      </c>
      <c r="I88" s="96">
        <v>41042</v>
      </c>
    </row>
    <row r="89" spans="1:9" x14ac:dyDescent="0.25">
      <c r="A89" s="67">
        <v>3</v>
      </c>
      <c r="B89" s="68"/>
      <c r="C89" s="69"/>
      <c r="D89" s="26" t="s">
        <v>22</v>
      </c>
      <c r="E89" s="62">
        <v>3749.42</v>
      </c>
      <c r="F89" s="63">
        <v>19908</v>
      </c>
      <c r="G89" s="62">
        <v>19908</v>
      </c>
      <c r="H89" s="96">
        <v>19908</v>
      </c>
      <c r="I89" s="96">
        <v>19908</v>
      </c>
    </row>
    <row r="90" spans="1:9" x14ac:dyDescent="0.25">
      <c r="A90" s="67">
        <v>32</v>
      </c>
      <c r="B90" s="68"/>
      <c r="C90" s="69"/>
      <c r="D90" s="26" t="s">
        <v>127</v>
      </c>
      <c r="E90" s="62">
        <v>0</v>
      </c>
      <c r="F90" s="63">
        <v>19908</v>
      </c>
      <c r="G90" s="62">
        <v>19908</v>
      </c>
      <c r="H90" s="96">
        <v>19908</v>
      </c>
      <c r="I90" s="96">
        <v>19908</v>
      </c>
    </row>
    <row r="91" spans="1:9" ht="25.5" x14ac:dyDescent="0.25">
      <c r="A91" s="67">
        <v>4</v>
      </c>
      <c r="B91" s="68"/>
      <c r="C91" s="69"/>
      <c r="D91" s="26" t="s">
        <v>11</v>
      </c>
      <c r="E91" s="62">
        <v>6073.5</v>
      </c>
      <c r="F91" s="63">
        <v>21134</v>
      </c>
      <c r="G91" s="62">
        <v>21134</v>
      </c>
      <c r="H91" s="96">
        <v>21134</v>
      </c>
      <c r="I91" s="96">
        <v>21134</v>
      </c>
    </row>
    <row r="92" spans="1:9" ht="25.5" x14ac:dyDescent="0.25">
      <c r="A92" s="54">
        <v>42</v>
      </c>
      <c r="B92" s="55"/>
      <c r="C92" s="56"/>
      <c r="D92" s="25" t="s">
        <v>11</v>
      </c>
      <c r="E92" s="62">
        <v>411</v>
      </c>
      <c r="F92" s="63">
        <v>15409</v>
      </c>
      <c r="G92" s="62">
        <v>15409</v>
      </c>
      <c r="H92" s="96">
        <v>15409</v>
      </c>
      <c r="I92" s="96">
        <v>15409</v>
      </c>
    </row>
    <row r="93" spans="1:9" x14ac:dyDescent="0.25">
      <c r="A93" s="54">
        <v>45</v>
      </c>
      <c r="B93" s="55"/>
      <c r="C93" s="56"/>
      <c r="D93" s="25" t="s">
        <v>112</v>
      </c>
      <c r="E93" s="62">
        <v>0</v>
      </c>
      <c r="F93" s="63">
        <v>5725</v>
      </c>
      <c r="G93" s="62">
        <v>5725</v>
      </c>
      <c r="H93" s="96">
        <v>5725</v>
      </c>
      <c r="I93" s="96">
        <v>5725</v>
      </c>
    </row>
    <row r="94" spans="1:9" s="89" customFormat="1" ht="25.5" x14ac:dyDescent="0.25">
      <c r="A94" s="178" t="s">
        <v>137</v>
      </c>
      <c r="B94" s="179"/>
      <c r="C94" s="180"/>
      <c r="D94" s="26" t="s">
        <v>138</v>
      </c>
      <c r="E94" s="66">
        <v>345515.63</v>
      </c>
      <c r="F94" s="65">
        <v>0</v>
      </c>
      <c r="G94" s="66">
        <v>0</v>
      </c>
      <c r="H94" s="97">
        <v>0</v>
      </c>
      <c r="I94" s="97">
        <v>0</v>
      </c>
    </row>
    <row r="95" spans="1:9" s="89" customFormat="1" x14ac:dyDescent="0.25">
      <c r="A95" s="67">
        <v>3</v>
      </c>
      <c r="B95" s="90"/>
      <c r="C95" s="91"/>
      <c r="D95" s="26" t="s">
        <v>22</v>
      </c>
      <c r="E95" s="66">
        <v>13119.65</v>
      </c>
      <c r="F95" s="65">
        <v>0</v>
      </c>
      <c r="G95" s="66">
        <v>0</v>
      </c>
      <c r="H95" s="97">
        <v>0</v>
      </c>
      <c r="I95" s="97">
        <v>0</v>
      </c>
    </row>
    <row r="96" spans="1:9" x14ac:dyDescent="0.25">
      <c r="A96" s="54">
        <v>32</v>
      </c>
      <c r="B96" s="55"/>
      <c r="C96" s="56"/>
      <c r="D96" s="25" t="s">
        <v>127</v>
      </c>
      <c r="E96" s="62">
        <v>13119.65</v>
      </c>
      <c r="F96" s="63">
        <v>0</v>
      </c>
      <c r="G96" s="62">
        <v>0</v>
      </c>
      <c r="H96" s="96">
        <v>0</v>
      </c>
      <c r="I96" s="96">
        <v>0</v>
      </c>
    </row>
    <row r="97" spans="1:9" s="89" customFormat="1" ht="25.5" x14ac:dyDescent="0.25">
      <c r="A97" s="67">
        <v>4</v>
      </c>
      <c r="B97" s="90"/>
      <c r="C97" s="91"/>
      <c r="D97" s="26" t="s">
        <v>11</v>
      </c>
      <c r="E97" s="66">
        <v>332395.98</v>
      </c>
      <c r="F97" s="65">
        <v>0</v>
      </c>
      <c r="G97" s="66">
        <v>0</v>
      </c>
      <c r="H97" s="97">
        <v>0</v>
      </c>
      <c r="I97" s="97">
        <v>0</v>
      </c>
    </row>
    <row r="98" spans="1:9" x14ac:dyDescent="0.25">
      <c r="A98" s="54">
        <v>45</v>
      </c>
      <c r="B98" s="55"/>
      <c r="C98" s="56"/>
      <c r="D98" s="25" t="s">
        <v>112</v>
      </c>
      <c r="E98" s="62">
        <v>332395.98</v>
      </c>
      <c r="F98" s="63">
        <v>0</v>
      </c>
      <c r="G98" s="62">
        <v>0</v>
      </c>
      <c r="H98" s="96">
        <v>0</v>
      </c>
      <c r="I98" s="96">
        <v>0</v>
      </c>
    </row>
    <row r="99" spans="1:9" s="93" customFormat="1" ht="25.5" x14ac:dyDescent="0.25">
      <c r="A99" s="172" t="s">
        <v>163</v>
      </c>
      <c r="B99" s="173"/>
      <c r="C99" s="174"/>
      <c r="D99" s="125" t="s">
        <v>128</v>
      </c>
      <c r="E99" s="129">
        <v>2789.68</v>
      </c>
      <c r="F99" s="130">
        <v>2467.2600000000002</v>
      </c>
      <c r="G99" s="129">
        <v>2467.2600000000002</v>
      </c>
      <c r="H99" s="131">
        <v>2467.2600000000002</v>
      </c>
      <c r="I99" s="131">
        <v>2467.2600000000002</v>
      </c>
    </row>
    <row r="100" spans="1:9" x14ac:dyDescent="0.25">
      <c r="A100" s="175" t="s">
        <v>129</v>
      </c>
      <c r="B100" s="176"/>
      <c r="C100" s="177"/>
      <c r="D100" s="26" t="s">
        <v>130</v>
      </c>
      <c r="E100" s="62">
        <v>2789.68</v>
      </c>
      <c r="F100" s="63">
        <v>0</v>
      </c>
      <c r="G100" s="62">
        <v>0</v>
      </c>
      <c r="H100" s="96">
        <v>0</v>
      </c>
      <c r="I100" s="96">
        <v>0</v>
      </c>
    </row>
    <row r="101" spans="1:9" x14ac:dyDescent="0.25">
      <c r="A101" s="67">
        <v>3</v>
      </c>
      <c r="B101" s="68"/>
      <c r="C101" s="69"/>
      <c r="D101" s="26" t="s">
        <v>22</v>
      </c>
      <c r="E101" s="62">
        <v>0</v>
      </c>
      <c r="F101" s="63">
        <v>1067.25</v>
      </c>
      <c r="G101" s="62">
        <v>1067.26</v>
      </c>
      <c r="H101" s="96">
        <v>1067.26</v>
      </c>
      <c r="I101" s="96">
        <v>1067.26</v>
      </c>
    </row>
    <row r="102" spans="1:9" x14ac:dyDescent="0.25">
      <c r="A102" s="67">
        <v>32</v>
      </c>
      <c r="B102" s="68"/>
      <c r="C102" s="69"/>
      <c r="D102" s="26"/>
      <c r="E102" s="62">
        <v>0</v>
      </c>
      <c r="F102" s="63">
        <v>1067.25</v>
      </c>
      <c r="G102" s="62">
        <v>1067.26</v>
      </c>
      <c r="H102" s="96">
        <v>1067.26</v>
      </c>
      <c r="I102" s="96">
        <v>1067.26</v>
      </c>
    </row>
    <row r="103" spans="1:9" ht="25.5" x14ac:dyDescent="0.25">
      <c r="A103" s="54">
        <v>4</v>
      </c>
      <c r="B103" s="55"/>
      <c r="C103" s="56"/>
      <c r="D103" s="25" t="s">
        <v>11</v>
      </c>
      <c r="E103" s="62">
        <v>2789.68</v>
      </c>
      <c r="F103" s="63">
        <v>1400</v>
      </c>
      <c r="G103" s="62">
        <v>1400</v>
      </c>
      <c r="H103" s="96">
        <v>1400</v>
      </c>
      <c r="I103" s="96">
        <v>1400</v>
      </c>
    </row>
    <row r="104" spans="1:9" x14ac:dyDescent="0.25">
      <c r="A104" s="54">
        <v>42</v>
      </c>
      <c r="B104" s="55"/>
      <c r="C104" s="56"/>
      <c r="D104" s="25" t="s">
        <v>131</v>
      </c>
      <c r="E104" s="62">
        <v>799.31</v>
      </c>
      <c r="F104" s="63">
        <v>1400</v>
      </c>
      <c r="G104" s="62">
        <v>1400</v>
      </c>
      <c r="H104" s="96">
        <v>1400</v>
      </c>
      <c r="I104" s="96">
        <v>1400</v>
      </c>
    </row>
    <row r="105" spans="1:9" x14ac:dyDescent="0.25">
      <c r="A105" s="54">
        <v>45</v>
      </c>
      <c r="B105" s="55"/>
      <c r="C105" s="56"/>
      <c r="D105" s="25" t="s">
        <v>112</v>
      </c>
      <c r="E105" s="62">
        <v>1990.37</v>
      </c>
      <c r="F105" s="63">
        <v>0</v>
      </c>
      <c r="G105" s="62">
        <v>0</v>
      </c>
      <c r="H105" s="96">
        <v>0</v>
      </c>
      <c r="I105" s="96">
        <v>0</v>
      </c>
    </row>
    <row r="106" spans="1:9" s="94" customFormat="1" ht="25.5" x14ac:dyDescent="0.25">
      <c r="A106" s="172" t="s">
        <v>164</v>
      </c>
      <c r="B106" s="173"/>
      <c r="C106" s="174"/>
      <c r="D106" s="125" t="s">
        <v>132</v>
      </c>
      <c r="E106" s="129">
        <v>78886.759999999995</v>
      </c>
      <c r="F106" s="130">
        <v>110891</v>
      </c>
      <c r="G106" s="129">
        <v>110891</v>
      </c>
      <c r="H106" s="131">
        <v>110891</v>
      </c>
      <c r="I106" s="131">
        <v>110891</v>
      </c>
    </row>
    <row r="107" spans="1:9" x14ac:dyDescent="0.25">
      <c r="A107" s="54">
        <v>3</v>
      </c>
      <c r="B107" s="55"/>
      <c r="C107" s="56"/>
      <c r="D107" s="25" t="s">
        <v>9</v>
      </c>
      <c r="E107" s="66">
        <v>78886.759999999995</v>
      </c>
      <c r="F107" s="65">
        <v>110891</v>
      </c>
      <c r="G107" s="66">
        <v>110891</v>
      </c>
      <c r="H107" s="96">
        <v>110891</v>
      </c>
      <c r="I107" s="96">
        <v>110891</v>
      </c>
    </row>
    <row r="108" spans="1:9" x14ac:dyDescent="0.25">
      <c r="A108" s="54">
        <v>31</v>
      </c>
      <c r="B108" s="55"/>
      <c r="C108" s="56"/>
      <c r="D108" s="25" t="s">
        <v>10</v>
      </c>
      <c r="E108" s="62">
        <v>74203.740000000005</v>
      </c>
      <c r="F108" s="63">
        <v>102357</v>
      </c>
      <c r="G108" s="62">
        <v>102357</v>
      </c>
      <c r="H108" s="96">
        <v>102357</v>
      </c>
      <c r="I108" s="96">
        <v>102357</v>
      </c>
    </row>
    <row r="109" spans="1:9" x14ac:dyDescent="0.25">
      <c r="A109" s="54">
        <v>32</v>
      </c>
      <c r="B109" s="55"/>
      <c r="C109" s="56"/>
      <c r="D109" s="25" t="s">
        <v>22</v>
      </c>
      <c r="E109" s="62">
        <v>4683.0200000000004</v>
      </c>
      <c r="F109" s="63">
        <v>8534</v>
      </c>
      <c r="G109" s="62">
        <v>8534</v>
      </c>
      <c r="H109" s="96">
        <v>8534</v>
      </c>
      <c r="I109" s="96">
        <v>8534</v>
      </c>
    </row>
    <row r="110" spans="1:9" x14ac:dyDescent="0.25">
      <c r="H110" s="87"/>
      <c r="I110" s="87"/>
    </row>
    <row r="111" spans="1:9" x14ac:dyDescent="0.25">
      <c r="H111" s="87"/>
      <c r="I111" s="87"/>
    </row>
    <row r="112" spans="1:9" x14ac:dyDescent="0.25">
      <c r="H112" s="87"/>
      <c r="I112" s="87"/>
    </row>
    <row r="113" spans="8:8" x14ac:dyDescent="0.25">
      <c r="H113" s="87"/>
    </row>
  </sheetData>
  <mergeCells count="48">
    <mergeCell ref="A6:C6"/>
    <mergeCell ref="A7:C7"/>
    <mergeCell ref="A1:I1"/>
    <mergeCell ref="A3:I3"/>
    <mergeCell ref="A5:C5"/>
    <mergeCell ref="C2:I2"/>
    <mergeCell ref="A8:C8"/>
    <mergeCell ref="A9:C9"/>
    <mergeCell ref="A11:C11"/>
    <mergeCell ref="A10:C10"/>
    <mergeCell ref="A16:C16"/>
    <mergeCell ref="A18:C18"/>
    <mergeCell ref="A19:C19"/>
    <mergeCell ref="A12:C12"/>
    <mergeCell ref="A13:C13"/>
    <mergeCell ref="A15:C15"/>
    <mergeCell ref="A17:C17"/>
    <mergeCell ref="A21:C21"/>
    <mergeCell ref="A24:C24"/>
    <mergeCell ref="A27:C27"/>
    <mergeCell ref="A30:C30"/>
    <mergeCell ref="A31:C31"/>
    <mergeCell ref="A32:C32"/>
    <mergeCell ref="A33:C33"/>
    <mergeCell ref="A35:C35"/>
    <mergeCell ref="A36:C36"/>
    <mergeCell ref="A37:C37"/>
    <mergeCell ref="A38:C38"/>
    <mergeCell ref="A40:C40"/>
    <mergeCell ref="A46:C46"/>
    <mergeCell ref="A51:C51"/>
    <mergeCell ref="A54:C54"/>
    <mergeCell ref="A63:C63"/>
    <mergeCell ref="A67:C67"/>
    <mergeCell ref="A70:C70"/>
    <mergeCell ref="A71:C71"/>
    <mergeCell ref="A72:C72"/>
    <mergeCell ref="A73:C73"/>
    <mergeCell ref="A75:C75"/>
    <mergeCell ref="A78:C78"/>
    <mergeCell ref="A82:C82"/>
    <mergeCell ref="A83:C83"/>
    <mergeCell ref="A87:C87"/>
    <mergeCell ref="A88:C88"/>
    <mergeCell ref="A99:C99"/>
    <mergeCell ref="A100:C100"/>
    <mergeCell ref="A106:C106"/>
    <mergeCell ref="A94:C94"/>
  </mergeCells>
  <pageMargins left="0.7" right="0.7" top="0.75" bottom="0.75" header="0.3" footer="0.3"/>
  <pageSetup paperSize="9" scale="2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KGrbesa</cp:lastModifiedBy>
  <cp:lastPrinted>2023-09-26T09:16:02Z</cp:lastPrinted>
  <dcterms:created xsi:type="dcterms:W3CDTF">2022-08-12T12:51:27Z</dcterms:created>
  <dcterms:modified xsi:type="dcterms:W3CDTF">2023-10-09T09:24:14Z</dcterms:modified>
</cp:coreProperties>
</file>