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FIN PLAN 2025\"/>
    </mc:Choice>
  </mc:AlternateContent>
  <xr:revisionPtr revIDLastSave="0" documentId="13_ncr:1_{11CEDE22-F453-4C8F-8426-42DF5AC4A84A}" xr6:coauthVersionLast="37" xr6:coauthVersionMax="37" xr10:uidLastSave="{00000000-0000-0000-0000-000000000000}"/>
  <bookViews>
    <workbookView xWindow="-120" yWindow="-120" windowWidth="29040" windowHeight="15990" tabRatio="601" firstSheet="3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7" l="1"/>
  <c r="H40" i="7" s="1"/>
  <c r="H97" i="7"/>
  <c r="G93" i="7" l="1"/>
  <c r="H93" i="7"/>
  <c r="G100" i="7" l="1"/>
  <c r="G97" i="7" s="1"/>
  <c r="F28" i="3" l="1"/>
  <c r="F34" i="3"/>
  <c r="H74" i="7"/>
  <c r="G74" i="7"/>
  <c r="G54" i="7"/>
  <c r="H65" i="7"/>
  <c r="H64" i="7" s="1"/>
  <c r="G64" i="7"/>
  <c r="H55" i="7"/>
  <c r="H54" i="7" s="1"/>
  <c r="H35" i="7" s="1"/>
  <c r="G55" i="7"/>
  <c r="H46" i="7"/>
  <c r="G46" i="7"/>
  <c r="H30" i="7"/>
  <c r="G30" i="7"/>
  <c r="H11" i="7"/>
  <c r="G11" i="7"/>
  <c r="H7" i="7"/>
  <c r="G7" i="7"/>
  <c r="E21" i="8"/>
  <c r="E18" i="8"/>
  <c r="D18" i="8"/>
  <c r="D21" i="8"/>
  <c r="G28" i="3"/>
  <c r="F93" i="7"/>
  <c r="F115" i="7"/>
  <c r="F116" i="7"/>
  <c r="F109" i="7"/>
  <c r="F108" i="7" s="1"/>
  <c r="F97" i="7"/>
  <c r="F87" i="7"/>
  <c r="F86" i="7" s="1"/>
  <c r="F74" i="7"/>
  <c r="F54" i="7"/>
  <c r="F65" i="7"/>
  <c r="F64" i="7" s="1"/>
  <c r="F11" i="7"/>
  <c r="C21" i="8"/>
  <c r="B21" i="8"/>
  <c r="C18" i="8"/>
  <c r="B18" i="8"/>
  <c r="E28" i="3"/>
  <c r="E17" i="3"/>
  <c r="E117" i="7"/>
  <c r="E115" i="7" s="1"/>
  <c r="E110" i="7"/>
  <c r="E112" i="7"/>
  <c r="E94" i="7"/>
  <c r="E100" i="7"/>
  <c r="E98" i="7"/>
  <c r="E86" i="7"/>
  <c r="E83" i="7"/>
  <c r="E82" i="7" s="1"/>
  <c r="E79" i="7"/>
  <c r="E76" i="7"/>
  <c r="E75" i="7" s="1"/>
  <c r="E69" i="7"/>
  <c r="E65" i="7"/>
  <c r="E54" i="7"/>
  <c r="E51" i="7"/>
  <c r="E47" i="7"/>
  <c r="E46" i="7" s="1"/>
  <c r="E41" i="7"/>
  <c r="E40" i="7" s="1"/>
  <c r="E30" i="7"/>
  <c r="E11" i="7"/>
  <c r="B31" i="8"/>
  <c r="D28" i="3"/>
  <c r="G34" i="3"/>
  <c r="G11" i="3"/>
  <c r="F11" i="3"/>
  <c r="E31" i="8"/>
  <c r="E14" i="8"/>
  <c r="D14" i="8"/>
  <c r="E11" i="8"/>
  <c r="D31" i="8"/>
  <c r="C31" i="8"/>
  <c r="D11" i="8"/>
  <c r="E43" i="8"/>
  <c r="E56" i="8"/>
  <c r="E48" i="8"/>
  <c r="E46" i="8"/>
  <c r="E40" i="8"/>
  <c r="D56" i="8"/>
  <c r="D48" i="8"/>
  <c r="D46" i="8"/>
  <c r="D43" i="8"/>
  <c r="D40" i="8"/>
  <c r="B48" i="8"/>
  <c r="B40" i="8"/>
  <c r="B56" i="8"/>
  <c r="B46" i="8"/>
  <c r="B43" i="8"/>
  <c r="B14" i="8"/>
  <c r="B11" i="8"/>
  <c r="D34" i="3"/>
  <c r="D17" i="3"/>
  <c r="D11" i="3"/>
  <c r="C48" i="8"/>
  <c r="C40" i="8"/>
  <c r="C11" i="8"/>
  <c r="C56" i="8"/>
  <c r="C46" i="8"/>
  <c r="C43" i="8"/>
  <c r="C14" i="8"/>
  <c r="E34" i="3"/>
  <c r="E11" i="3"/>
  <c r="F37" i="10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F11" i="10"/>
  <c r="I8" i="10"/>
  <c r="G8" i="10"/>
  <c r="F8" i="10"/>
  <c r="G35" i="7" l="1"/>
  <c r="G6" i="7" s="1"/>
  <c r="H6" i="7"/>
  <c r="E109" i="7"/>
  <c r="E108" i="7" s="1"/>
  <c r="E97" i="7"/>
  <c r="E93" i="7" s="1"/>
  <c r="F35" i="7"/>
  <c r="F6" i="7" s="1"/>
  <c r="E74" i="7"/>
  <c r="E64" i="7"/>
  <c r="E35" i="7" s="1"/>
  <c r="F14" i="10"/>
  <c r="F22" i="10" s="1"/>
  <c r="F28" i="10" s="1"/>
  <c r="I14" i="10"/>
  <c r="I22" i="10" s="1"/>
  <c r="I28" i="10" s="1"/>
  <c r="I29" i="10" s="1"/>
  <c r="H14" i="10"/>
  <c r="H22" i="10" s="1"/>
  <c r="H28" i="10" s="1"/>
  <c r="H29" i="10" s="1"/>
  <c r="G27" i="3"/>
  <c r="F27" i="3"/>
  <c r="G10" i="3"/>
  <c r="F10" i="3"/>
  <c r="E10" i="8"/>
  <c r="D10" i="8"/>
  <c r="E39" i="8"/>
  <c r="D39" i="8"/>
  <c r="B10" i="8"/>
  <c r="D27" i="3"/>
  <c r="D10" i="3"/>
  <c r="C39" i="8"/>
  <c r="E10" i="3"/>
  <c r="G14" i="10"/>
  <c r="G22" i="10" s="1"/>
  <c r="G28" i="10" s="1"/>
  <c r="E27" i="3"/>
  <c r="B39" i="8"/>
  <c r="C10" i="8"/>
  <c r="E6" i="7" l="1"/>
</calcChain>
</file>

<file path=xl/sharedStrings.xml><?xml version="1.0" encoding="utf-8"?>
<sst xmlns="http://schemas.openxmlformats.org/spreadsheetml/2006/main" count="359" uniqueCount="175">
  <si>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</si>
  <si>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</si>
  <si>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</si>
  <si>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</si>
  <si>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</si>
  <si>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</si>
  <si>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</si>
  <si>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</si>
  <si>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</si>
  <si>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</si>
  <si>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</si>
  <si>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</si>
  <si>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</si>
  <si>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</si>
  <si>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</si>
  <si>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</si>
  <si>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</si>
  <si>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</si>
  <si>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</si>
  <si>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</si>
  <si>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</si>
  <si>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</si>
  <si>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</si>
  <si>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</si>
  <si>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</si>
  <si>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</si>
  <si>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</si>
  <si>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</si>
  <si>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</si>
  <si>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Naziv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</si>
  <si>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</si>
  <si>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</si>
  <si>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</si>
  <si>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</si>
  <si>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</si>
  <si>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</si>
  <si>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</si>
  <si>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</si>
  <si>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</si>
  <si>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</si>
  <si>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</si>
  <si>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</si>
  <si>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</si>
  <si>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</si>
  <si>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</si>
  <si>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</si>
  <si>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</si>
  <si>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</si>
  <si>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</si>
  <si>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</si>
  <si>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</si>
  <si>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</si>
  <si>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</si>
  <si>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</si>
  <si>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</si>
  <si>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</si>
  <si>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</si>
  <si>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</si>
  <si>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</si>
  <si>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</si>
  <si>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</si>
  <si>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</si>
  <si>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</si>
  <si>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</si>
  <si>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naknadama</t>
  </si>
  <si>
    <t>Prihodi od prodaje proizvoda i roba te pruženih usluga i prihodi od donacija</t>
  </si>
  <si>
    <t>Financijski rashodi</t>
  </si>
  <si>
    <t>Naknade građanima</t>
  </si>
  <si>
    <t>Dodatna ulaganja na građevinskim objektima</t>
  </si>
  <si>
    <t>3 Vlastiti prihod</t>
  </si>
  <si>
    <t xml:space="preserve">  '31 Prihod od imovine</t>
  </si>
  <si>
    <t xml:space="preserve">  '31 Prihod od prodaje proizvoda </t>
  </si>
  <si>
    <t>6 Donacije</t>
  </si>
  <si>
    <r>
      <t xml:space="preserve">  </t>
    </r>
    <r>
      <rPr>
        <sz val="10"/>
        <color rgb="FF000000"/>
        <rFont val="Arial"/>
        <family val="2"/>
      </rPr>
      <t>61 Donacije od pravnih i fizičkih osoba</t>
    </r>
  </si>
  <si>
    <t xml:space="preserve">  62 Kapitalne donacije</t>
  </si>
  <si>
    <t>09 Obrazovanje</t>
  </si>
  <si>
    <t>091 Osnovno obrazovanje</t>
  </si>
  <si>
    <t>PROGRAM 1001</t>
  </si>
  <si>
    <t>Program javnih potreba u školstvu</t>
  </si>
  <si>
    <t>Školska natjecanja i smotre</t>
  </si>
  <si>
    <t>Izvor financiranja 1.1</t>
  </si>
  <si>
    <t>Opći prihodi i primici</t>
  </si>
  <si>
    <t>Školska kuhinja</t>
  </si>
  <si>
    <t>Izvor financiranja 4.3.1.</t>
  </si>
  <si>
    <t>Prihod za posebne namjene PK</t>
  </si>
  <si>
    <t>Izvor financviranja 5.2.14</t>
  </si>
  <si>
    <t>Pomoći agencija za plaćanja u poljoprivredi</t>
  </si>
  <si>
    <t>Izvor financiranja 5.2.9.</t>
  </si>
  <si>
    <t>Pomoć ministarstva za demografiju mlade im socijalnu</t>
  </si>
  <si>
    <t>Izvor financiranja 5.7.1.</t>
  </si>
  <si>
    <t>Pomoći iz gradskih i općinskih proračuna</t>
  </si>
  <si>
    <t>Izvor financiranja 5.2.2</t>
  </si>
  <si>
    <t>Pomoći -PK</t>
  </si>
  <si>
    <t>Posebna skupina učenika s teškoćama</t>
  </si>
  <si>
    <t>Izvor financiranja 5.2.2.</t>
  </si>
  <si>
    <t>Pomoći PK</t>
  </si>
  <si>
    <t>Naknade građanima i kuanstvima</t>
  </si>
  <si>
    <t>Redovni program OŠ</t>
  </si>
  <si>
    <t>Izvor financiranja 1.2.</t>
  </si>
  <si>
    <t>Opći prihodi osnovne škole</t>
  </si>
  <si>
    <t xml:space="preserve">Dodatna ulaganja u objekte </t>
  </si>
  <si>
    <t>Izvor financiranja 3.1.1.</t>
  </si>
  <si>
    <t>Vlastiti prihod</t>
  </si>
  <si>
    <t>Rashodi za nabavu proizvodne dugotrajne imovine</t>
  </si>
  <si>
    <t>Prihodi za posebne namjene PK</t>
  </si>
  <si>
    <t>Knjige</t>
  </si>
  <si>
    <t>Izvor fianciranja 6.1.1.</t>
  </si>
  <si>
    <t>Tekuće donacije PK</t>
  </si>
  <si>
    <t>Produženi boravak</t>
  </si>
  <si>
    <t>Prihodi iz gradskih i općinskih proračuna</t>
  </si>
  <si>
    <t>Projekt međunarodna suradnja  A100022</t>
  </si>
  <si>
    <t>A100022</t>
  </si>
  <si>
    <t>Izvor financiranja 5.2.3</t>
  </si>
  <si>
    <t>Pomoći EU-PK</t>
  </si>
  <si>
    <t>Ulaganja u objekte školstva</t>
  </si>
  <si>
    <t>Rashodi za usluge</t>
  </si>
  <si>
    <t>Ulaganja u objekte školstva potres</t>
  </si>
  <si>
    <t>Izvor financiranja 6.2.1.</t>
  </si>
  <si>
    <t>Kapitalne donacije PK</t>
  </si>
  <si>
    <t>Uređaji strojevi i alati</t>
  </si>
  <si>
    <t>Osiguravanje pomoćnika u nastavi</t>
  </si>
  <si>
    <t>Višak prihoda</t>
  </si>
  <si>
    <t>Preneseni višak</t>
  </si>
  <si>
    <t xml:space="preserve">   92 Višak prihoda</t>
  </si>
  <si>
    <t xml:space="preserve">  92 Višak prihoda</t>
  </si>
  <si>
    <t>Izvor financiranja 5.2.25</t>
  </si>
  <si>
    <t>Pomoć iz dražavnog proračuna-obnova</t>
  </si>
  <si>
    <r>
      <t xml:space="preserve">   </t>
    </r>
    <r>
      <rPr>
        <sz val="10"/>
        <color rgb="FF000000"/>
        <rFont val="Arial"/>
        <family val="2"/>
      </rPr>
      <t>5.7.1 Pomoći iz gradskih proračuna  PK</t>
    </r>
  </si>
  <si>
    <t xml:space="preserve">  4.3.1 Ostali prihodi za posebne namjene</t>
  </si>
  <si>
    <t xml:space="preserve">   3.1.1. Prihodi od prodaje proizvoda</t>
  </si>
  <si>
    <t xml:space="preserve">   3.1.1 Prihod od imovine</t>
  </si>
  <si>
    <t xml:space="preserve">  1.1 Opći prihodi i primici</t>
  </si>
  <si>
    <t xml:space="preserve">  1.2 Opći prihodi osnovne škole</t>
  </si>
  <si>
    <t xml:space="preserve">   5.2.2 Pomoći PK</t>
  </si>
  <si>
    <t xml:space="preserve">   5.2.3 Ostale pomoći od    međunarodnih organizacija</t>
  </si>
  <si>
    <t xml:space="preserve">   5.2.5 Pomoći MZO</t>
  </si>
  <si>
    <t xml:space="preserve">   5.2.14 Pomoći Ministarstva za demografiju, obitelj, mlade i socijalnu</t>
  </si>
  <si>
    <r>
      <t xml:space="preserve">   </t>
    </r>
    <r>
      <rPr>
        <sz val="10"/>
        <color rgb="FF000000"/>
        <rFont val="Arial"/>
        <family val="2"/>
      </rPr>
      <t>5.7.1 Pomoći iz gradskih proračuna PK</t>
    </r>
  </si>
  <si>
    <t xml:space="preserve">   5.2.9  Pomoći Agencija za plaćanja u poljoprivredi</t>
  </si>
  <si>
    <t xml:space="preserve">  5.2.14  Pomoći ministarstva za demografiju, obitelj mlade i socijalnu</t>
  </si>
  <si>
    <r>
      <t xml:space="preserve">  </t>
    </r>
    <r>
      <rPr>
        <sz val="10"/>
        <color rgb="FF000000"/>
        <rFont val="Arial"/>
        <family val="2"/>
      </rPr>
      <t>6.1.1  Donacije od pravnih i fizičkih osoba</t>
    </r>
  </si>
  <si>
    <t xml:space="preserve">  6.2.1  Kapitalne donacije</t>
  </si>
  <si>
    <t xml:space="preserve">  5.2.25 Pomoći iz državnog proračuna obnova</t>
  </si>
  <si>
    <t xml:space="preserve">   5.2.9 Pomoći Agencija za plaćanja u poljoprivredi</t>
  </si>
  <si>
    <t xml:space="preserve">   5.2.25 Pomoći iz državnog proračuna obnova</t>
  </si>
  <si>
    <t>AKTIVNOST A1000007</t>
  </si>
  <si>
    <t>AKTIVNOST A1000010</t>
  </si>
  <si>
    <t>AKTIVNOST A1000013</t>
  </si>
  <si>
    <t>AKTIVNOST A1000014</t>
  </si>
  <si>
    <t>AKTIVNOST A1000015</t>
  </si>
  <si>
    <t>KAPITALNI PROJEKT K100002</t>
  </si>
  <si>
    <t>KAPITALNI PROJEKT K100007</t>
  </si>
  <si>
    <t>TEKUĆI PROJEKT K100004</t>
  </si>
  <si>
    <t>OSNOVNA ŠKOLA DRAGUTINA TADIJANOVIĆA PETRINJA  OIB 34310703158</t>
  </si>
  <si>
    <t>OSNOVNA ŠKOLA DRAGUTINA TADIJANOVIĆA PETRINJA   OIB 34310703158</t>
  </si>
  <si>
    <t>Izvršenje 2023.*</t>
  </si>
  <si>
    <t>Plan 2024.</t>
  </si>
  <si>
    <t>Proračun za 2025.</t>
  </si>
  <si>
    <t>Izvršenje 2023.</t>
  </si>
  <si>
    <t>Plan za 2025.</t>
  </si>
  <si>
    <t>FINANCIJSKI PLAN PRORAČUNSKOG KORISNIKA JEDINICE LOKALNE I PODRUČNE (REGIONALNE) SAMOUPRAVE 
ZA 2025. I PROJEKCIJA ZA 2026. I 2027. GODINU</t>
  </si>
  <si>
    <t>Tekuće donacije</t>
  </si>
  <si>
    <t xml:space="preserve"> </t>
  </si>
  <si>
    <t>Ostale tekuće donacije</t>
  </si>
  <si>
    <t>92 Višak prihoda</t>
  </si>
  <si>
    <t>Izvor financiranja 5.2.5</t>
  </si>
  <si>
    <t>Pomoći Ministarstva znanosti i obrazovanja</t>
  </si>
  <si>
    <t xml:space="preserve">  </t>
  </si>
  <si>
    <t>Plan 2025.
 1. rebalans</t>
  </si>
  <si>
    <t>Plan 2025.
 1 . Rebalans</t>
  </si>
  <si>
    <t>Plan 2025.
 1. rebalns</t>
  </si>
  <si>
    <t>Plan 2025.
1. rebalans</t>
  </si>
  <si>
    <t>Plan 2025. 
 1. rebalans</t>
  </si>
  <si>
    <t>Plan 2025.
 1.rebalans</t>
  </si>
  <si>
    <t>Plan 2025.
 1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</si>
</sst>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name val="Calibri"/>
      <family val="2"/>
      <charset val="238"/>
      <scheme val="minor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8" fillId="0" borderId="0" xfId="0" applyFont="1"/>
    <xf numFmtId="2" fontId="3" fillId="2" borderId="3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24" fillId="2" borderId="4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23" fillId="0" borderId="3" xfId="0" applyFont="1" applyBorder="1" applyAlignment="1">
      <alignment horizontal="left" vertical="center" wrapText="1"/>
    </xf>
    <xf numFmtId="2" fontId="0" fillId="0" borderId="0" xfId="0" applyNumberFormat="1"/>
    <xf numFmtId="2" fontId="2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/>
    </xf>
    <xf numFmtId="0" fontId="28" fillId="5" borderId="0" xfId="0" applyFont="1" applyFill="1"/>
    <xf numFmtId="0" fontId="29" fillId="5" borderId="0" xfId="0" applyFont="1" applyFill="1"/>
    <xf numFmtId="0" fontId="0" fillId="5" borderId="0" xfId="0" applyFill="1"/>
    <xf numFmtId="2" fontId="0" fillId="0" borderId="3" xfId="0" applyNumberFormat="1" applyBorder="1"/>
    <xf numFmtId="2" fontId="1" fillId="0" borderId="3" xfId="0" applyNumberFormat="1" applyFont="1" applyBorder="1"/>
    <xf numFmtId="0" fontId="0" fillId="2" borderId="0" xfId="0" applyFill="1"/>
    <xf numFmtId="2" fontId="33" fillId="0" borderId="3" xfId="0" applyNumberFormat="1" applyFont="1" applyBorder="1"/>
    <xf numFmtId="2" fontId="33" fillId="2" borderId="3" xfId="0" applyNumberFormat="1" applyFont="1" applyFill="1" applyBorder="1"/>
    <xf numFmtId="2" fontId="6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0" fontId="0" fillId="6" borderId="0" xfId="0" applyFill="1"/>
    <xf numFmtId="0" fontId="20" fillId="5" borderId="3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21" fillId="5" borderId="3" xfId="0" quotePrefix="1" applyFont="1" applyFill="1" applyBorder="1" applyAlignment="1">
      <alignment horizontal="left" vertical="center"/>
    </xf>
    <xf numFmtId="4" fontId="26" fillId="5" borderId="4" xfId="0" applyNumberFormat="1" applyFont="1" applyFill="1" applyBorder="1" applyAlignment="1">
      <alignment horizontal="right"/>
    </xf>
    <xf numFmtId="4" fontId="26" fillId="5" borderId="3" xfId="0" applyNumberFormat="1" applyFont="1" applyFill="1" applyBorder="1" applyAlignment="1">
      <alignment horizontal="right"/>
    </xf>
    <xf numFmtId="2" fontId="26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vertical="center" wrapText="1"/>
    </xf>
    <xf numFmtId="2" fontId="26" fillId="5" borderId="4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 wrapText="1"/>
    </xf>
    <xf numFmtId="4" fontId="3" fillId="6" borderId="4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0" fontId="30" fillId="4" borderId="4" xfId="0" applyFont="1" applyFill="1" applyBorder="1" applyAlignment="1">
      <alignment horizontal="left" vertical="center" wrapText="1"/>
    </xf>
    <xf numFmtId="2" fontId="21" fillId="4" borderId="3" xfId="0" applyNumberFormat="1" applyFont="1" applyFill="1" applyBorder="1" applyAlignment="1">
      <alignment horizontal="right"/>
    </xf>
    <xf numFmtId="2" fontId="21" fillId="4" borderId="1" xfId="0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2" fontId="29" fillId="4" borderId="3" xfId="0" applyNumberFormat="1" applyFont="1" applyFill="1" applyBorder="1"/>
    <xf numFmtId="0" fontId="32" fillId="4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2" fontId="26" fillId="3" borderId="3" xfId="0" applyNumberFormat="1" applyFont="1" applyFill="1" applyBorder="1" applyAlignment="1">
      <alignment horizontal="right"/>
    </xf>
    <xf numFmtId="2" fontId="26" fillId="3" borderId="1" xfId="0" applyNumberFormat="1" applyFont="1" applyFill="1" applyBorder="1" applyAlignment="1">
      <alignment horizontal="right"/>
    </xf>
    <xf numFmtId="0" fontId="30" fillId="2" borderId="4" xfId="0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29" fillId="2" borderId="3" xfId="0" applyNumberFormat="1" applyFont="1" applyFill="1" applyBorder="1"/>
    <xf numFmtId="2" fontId="28" fillId="2" borderId="3" xfId="0" applyNumberFormat="1" applyFont="1" applyFill="1" applyBorder="1"/>
    <xf numFmtId="0" fontId="28" fillId="2" borderId="0" xfId="0" applyFont="1" applyFill="1"/>
    <xf numFmtId="0" fontId="7" fillId="2" borderId="1" xfId="0" applyFont="1" applyFill="1" applyBorder="1" applyAlignment="1">
      <alignment horizontal="left" vertical="center" wrapText="1" indent="1"/>
    </xf>
    <xf numFmtId="0" fontId="34" fillId="2" borderId="2" xfId="0" applyFont="1" applyFill="1" applyBorder="1" applyAlignment="1">
      <alignment horizontal="left" vertical="center" wrapText="1" indent="1"/>
    </xf>
    <xf numFmtId="0" fontId="34" fillId="2" borderId="4" xfId="0" applyFont="1" applyFill="1" applyBorder="1" applyAlignment="1">
      <alignment horizontal="left" vertical="center" wrapText="1" indent="1"/>
    </xf>
    <xf numFmtId="2" fontId="7" fillId="2" borderId="3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0" fontId="29" fillId="2" borderId="0" xfId="0" applyFont="1" applyFill="1"/>
    <xf numFmtId="0" fontId="35" fillId="2" borderId="4" xfId="0" applyFont="1" applyFill="1" applyBorder="1" applyAlignment="1">
      <alignment horizontal="left" vertical="center" wrapText="1"/>
    </xf>
    <xf numFmtId="2" fontId="22" fillId="2" borderId="3" xfId="0" applyNumberFormat="1" applyFont="1" applyFill="1" applyBorder="1" applyAlignment="1">
      <alignment horizontal="right"/>
    </xf>
    <xf numFmtId="2" fontId="22" fillId="2" borderId="1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5" fillId="2" borderId="1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indent="1"/>
    </xf>
    <xf numFmtId="0" fontId="29" fillId="4" borderId="2" xfId="0" applyFont="1" applyFill="1" applyBorder="1" applyAlignment="1">
      <alignment horizontal="left" vertical="center" indent="1"/>
    </xf>
    <xf numFmtId="0" fontId="29" fillId="4" borderId="4" xfId="0" applyFont="1" applyFill="1" applyBorder="1" applyAlignment="1">
      <alignment horizontal="left" vertical="center" indent="1"/>
    </xf>
    <xf numFmtId="0" fontId="30" fillId="4" borderId="1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" fillId="0" borderId="2" xfId="0" applyFont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4" workbookViewId="0">
      <selection activeCell="I33" sqref="I33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49" t="s">
        <v>160</v>
      </c>
      <c r="B1" s="149"/>
      <c r="C1" s="149"/>
      <c r="D1" s="149"/>
      <c r="E1" s="149"/>
      <c r="F1" s="149"/>
      <c r="G1" s="149"/>
      <c r="H1" s="149"/>
      <c r="I1" s="149"/>
    </row>
    <row r="2" spans="1:9" ht="18" x14ac:dyDescent="0.25">
      <c r="A2" s="4"/>
      <c r="B2" s="4"/>
      <c r="C2" s="4"/>
      <c r="D2" s="159" t="s">
        <v>153</v>
      </c>
      <c r="E2" s="160"/>
      <c r="F2" s="160"/>
      <c r="G2" s="160"/>
      <c r="H2" s="160"/>
      <c r="I2" s="160"/>
    </row>
    <row r="3" spans="1:9" ht="15.75" x14ac:dyDescent="0.25">
      <c r="A3" s="149" t="s">
        <v>19</v>
      </c>
      <c r="B3" s="149"/>
      <c r="C3" s="149"/>
      <c r="D3" s="149"/>
      <c r="E3" s="149"/>
      <c r="F3" s="149"/>
      <c r="G3" s="149"/>
      <c r="H3" s="149"/>
      <c r="I3" s="150"/>
    </row>
    <row r="4" spans="1:9" ht="18" x14ac:dyDescent="0.25">
      <c r="A4" s="4"/>
      <c r="B4" s="4"/>
      <c r="C4" s="4"/>
      <c r="D4" s="4"/>
      <c r="E4" s="4"/>
      <c r="F4" s="4"/>
      <c r="G4" s="4"/>
      <c r="H4" s="4"/>
      <c r="I4" s="5"/>
    </row>
    <row r="5" spans="1:9" ht="15.75" x14ac:dyDescent="0.25">
      <c r="A5" s="149" t="s">
        <v>25</v>
      </c>
      <c r="B5" s="151"/>
      <c r="C5" s="151"/>
      <c r="D5" s="151"/>
      <c r="E5" s="151"/>
      <c r="F5" s="151"/>
      <c r="G5" s="151"/>
      <c r="H5" s="151"/>
      <c r="I5" s="151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7"/>
    </row>
    <row r="7" spans="1:9" ht="25.5" x14ac:dyDescent="0.25">
      <c r="A7" s="26"/>
      <c r="B7" s="27"/>
      <c r="C7" s="27"/>
      <c r="D7" s="28"/>
      <c r="E7" s="29"/>
      <c r="F7" s="3" t="s">
        <v>155</v>
      </c>
      <c r="G7" s="3" t="s">
        <v>156</v>
      </c>
      <c r="H7" s="3" t="s">
        <v>157</v>
      </c>
      <c r="I7" s="3" t="s">
        <v>173</v>
      </c>
    </row>
    <row r="8" spans="1:9" x14ac:dyDescent="0.25">
      <c r="A8" s="152" t="s">
        <v>0</v>
      </c>
      <c r="B8" s="153"/>
      <c r="C8" s="153"/>
      <c r="D8" s="153"/>
      <c r="E8" s="154"/>
      <c r="F8" s="73">
        <f>F9+F10</f>
        <v>2424743.2599999998</v>
      </c>
      <c r="G8" s="73">
        <f t="shared" ref="G8:I8" si="0">G9+G10</f>
        <v>2403194.66</v>
      </c>
      <c r="H8" s="73">
        <v>2439229.5</v>
      </c>
      <c r="I8" s="73">
        <f t="shared" si="0"/>
        <v>2445997.41</v>
      </c>
    </row>
    <row r="9" spans="1:9" x14ac:dyDescent="0.25">
      <c r="A9" s="155" t="s">
        <v>31</v>
      </c>
      <c r="B9" s="156"/>
      <c r="C9" s="156"/>
      <c r="D9" s="156"/>
      <c r="E9" s="148"/>
      <c r="F9" s="74">
        <v>2424743.2599999998</v>
      </c>
      <c r="G9" s="74">
        <v>2403194.66</v>
      </c>
      <c r="H9" s="74">
        <v>2439229.5</v>
      </c>
      <c r="I9" s="74">
        <v>2445997.41</v>
      </c>
    </row>
    <row r="10" spans="1:9" x14ac:dyDescent="0.25">
      <c r="A10" s="147" t="s">
        <v>32</v>
      </c>
      <c r="B10" s="148"/>
      <c r="C10" s="148"/>
      <c r="D10" s="148"/>
      <c r="E10" s="148"/>
      <c r="F10" s="74">
        <v>0</v>
      </c>
      <c r="G10" s="74">
        <v>0</v>
      </c>
      <c r="H10" s="74">
        <v>0</v>
      </c>
      <c r="I10" s="74">
        <v>0</v>
      </c>
    </row>
    <row r="11" spans="1:9" x14ac:dyDescent="0.25">
      <c r="A11" s="30" t="s">
        <v>1</v>
      </c>
      <c r="B11" s="39"/>
      <c r="C11" s="39"/>
      <c r="D11" s="39"/>
      <c r="E11" s="39"/>
      <c r="F11" s="73">
        <f>F12+F13</f>
        <v>2389000.7599999998</v>
      </c>
      <c r="G11" s="73">
        <f t="shared" ref="G11:I11" si="1">G12+G13</f>
        <v>2403194.66</v>
      </c>
      <c r="H11" s="73">
        <f t="shared" si="1"/>
        <v>2439229.5</v>
      </c>
      <c r="I11" s="73">
        <f t="shared" si="1"/>
        <v>2445997.41</v>
      </c>
    </row>
    <row r="12" spans="1:9" x14ac:dyDescent="0.25">
      <c r="A12" s="157" t="s">
        <v>33</v>
      </c>
      <c r="B12" s="156"/>
      <c r="C12" s="156"/>
      <c r="D12" s="156"/>
      <c r="E12" s="156"/>
      <c r="F12" s="74">
        <v>2211056.3199999998</v>
      </c>
      <c r="G12" s="74">
        <v>2292600.5</v>
      </c>
      <c r="H12" s="74">
        <v>2261792.5</v>
      </c>
      <c r="I12" s="74">
        <v>2268560.41</v>
      </c>
    </row>
    <row r="13" spans="1:9" x14ac:dyDescent="0.25">
      <c r="A13" s="147" t="s">
        <v>34</v>
      </c>
      <c r="B13" s="148"/>
      <c r="C13" s="148"/>
      <c r="D13" s="148"/>
      <c r="E13" s="148"/>
      <c r="F13" s="74">
        <v>177944.44</v>
      </c>
      <c r="G13" s="74">
        <v>110594.16</v>
      </c>
      <c r="H13" s="74">
        <v>177437</v>
      </c>
      <c r="I13" s="74">
        <v>177437</v>
      </c>
    </row>
    <row r="14" spans="1:9" x14ac:dyDescent="0.25">
      <c r="A14" s="158" t="s">
        <v>55</v>
      </c>
      <c r="B14" s="153"/>
      <c r="C14" s="153"/>
      <c r="D14" s="153"/>
      <c r="E14" s="153"/>
      <c r="F14" s="73">
        <f>F8-F11</f>
        <v>35742.5</v>
      </c>
      <c r="G14" s="73">
        <f t="shared" ref="G14:I14" si="2">G8-G11</f>
        <v>0</v>
      </c>
      <c r="H14" s="73">
        <f t="shared" si="2"/>
        <v>0</v>
      </c>
      <c r="I14" s="73">
        <f t="shared" si="2"/>
        <v>0</v>
      </c>
    </row>
    <row r="15" spans="1:9" ht="18" x14ac:dyDescent="0.25">
      <c r="A15" s="4"/>
      <c r="B15" s="20"/>
      <c r="C15" s="20"/>
      <c r="D15" s="20"/>
      <c r="E15" s="20"/>
      <c r="F15" s="20"/>
      <c r="G15" s="20"/>
      <c r="H15" s="21"/>
      <c r="I15" s="21"/>
    </row>
    <row r="16" spans="1:9" ht="15.75" x14ac:dyDescent="0.25">
      <c r="A16" s="149" t="s">
        <v>26</v>
      </c>
      <c r="B16" s="151"/>
      <c r="C16" s="151"/>
      <c r="D16" s="151"/>
      <c r="E16" s="151"/>
      <c r="F16" s="151"/>
      <c r="G16" s="151"/>
      <c r="H16" s="151"/>
      <c r="I16" s="151"/>
    </row>
    <row r="17" spans="1:9" ht="18" x14ac:dyDescent="0.25">
      <c r="A17" s="4"/>
      <c r="B17" s="20"/>
      <c r="C17" s="20"/>
      <c r="D17" s="20"/>
      <c r="E17" s="20"/>
      <c r="F17" s="20"/>
      <c r="G17" s="20"/>
      <c r="H17" s="21"/>
      <c r="I17" s="21"/>
    </row>
    <row r="18" spans="1:9" ht="25.5" x14ac:dyDescent="0.25">
      <c r="A18" s="26"/>
      <c r="B18" s="27"/>
      <c r="C18" s="27"/>
      <c r="D18" s="28"/>
      <c r="E18" s="29"/>
      <c r="F18" s="3" t="s">
        <v>155</v>
      </c>
      <c r="G18" s="3" t="s">
        <v>156</v>
      </c>
      <c r="H18" s="3" t="s">
        <v>157</v>
      </c>
      <c r="I18" s="3" t="s">
        <v>174</v>
      </c>
    </row>
    <row r="19" spans="1:9" x14ac:dyDescent="0.25">
      <c r="A19" s="147" t="s">
        <v>35</v>
      </c>
      <c r="B19" s="148"/>
      <c r="C19" s="148"/>
      <c r="D19" s="148"/>
      <c r="E19" s="148"/>
      <c r="F19" s="74"/>
      <c r="G19" s="74"/>
      <c r="H19" s="74"/>
      <c r="I19" s="74"/>
    </row>
    <row r="20" spans="1:9" x14ac:dyDescent="0.25">
      <c r="A20" s="147" t="s">
        <v>36</v>
      </c>
      <c r="B20" s="148"/>
      <c r="C20" s="148"/>
      <c r="D20" s="148"/>
      <c r="E20" s="148"/>
      <c r="F20" s="74"/>
      <c r="G20" s="74"/>
      <c r="H20" s="74"/>
      <c r="I20" s="74"/>
    </row>
    <row r="21" spans="1:9" x14ac:dyDescent="0.25">
      <c r="A21" s="158" t="s">
        <v>2</v>
      </c>
      <c r="B21" s="153"/>
      <c r="C21" s="153"/>
      <c r="D21" s="153"/>
      <c r="E21" s="153"/>
      <c r="F21" s="73">
        <f>F19-F20</f>
        <v>0</v>
      </c>
      <c r="G21" s="73">
        <f t="shared" ref="G21:I21" si="3">G19-G20</f>
        <v>0</v>
      </c>
      <c r="H21" s="73">
        <f t="shared" si="3"/>
        <v>0</v>
      </c>
      <c r="I21" s="73">
        <f t="shared" si="3"/>
        <v>0</v>
      </c>
    </row>
    <row r="22" spans="1:9" x14ac:dyDescent="0.25">
      <c r="A22" s="158" t="s">
        <v>56</v>
      </c>
      <c r="B22" s="153"/>
      <c r="C22" s="153"/>
      <c r="D22" s="153"/>
      <c r="E22" s="153"/>
      <c r="F22" s="73">
        <f>F14+F21</f>
        <v>35742.5</v>
      </c>
      <c r="G22" s="73">
        <f t="shared" ref="G22:I22" si="4">G14+G21</f>
        <v>0</v>
      </c>
      <c r="H22" s="73">
        <f t="shared" si="4"/>
        <v>0</v>
      </c>
      <c r="I22" s="73">
        <f t="shared" si="4"/>
        <v>0</v>
      </c>
    </row>
    <row r="23" spans="1:9" ht="18" x14ac:dyDescent="0.25">
      <c r="A23" s="19"/>
      <c r="B23" s="20"/>
      <c r="C23" s="20"/>
      <c r="D23" s="20"/>
      <c r="E23" s="20"/>
      <c r="F23" s="20"/>
      <c r="G23" s="20"/>
      <c r="H23" s="21"/>
      <c r="I23" s="21"/>
    </row>
    <row r="24" spans="1:9" ht="15.75" x14ac:dyDescent="0.25">
      <c r="A24" s="149" t="s">
        <v>57</v>
      </c>
      <c r="B24" s="151"/>
      <c r="C24" s="151"/>
      <c r="D24" s="151"/>
      <c r="E24" s="151"/>
      <c r="F24" s="151"/>
      <c r="G24" s="151"/>
      <c r="H24" s="151"/>
      <c r="I24" s="151"/>
    </row>
    <row r="25" spans="1:9" ht="15.75" x14ac:dyDescent="0.25">
      <c r="A25" s="37"/>
      <c r="B25" s="38"/>
      <c r="C25" s="38"/>
      <c r="D25" s="38"/>
      <c r="E25" s="38"/>
      <c r="F25" s="38"/>
      <c r="G25" s="38"/>
      <c r="H25" s="38"/>
      <c r="I25" s="38"/>
    </row>
    <row r="26" spans="1:9" ht="25.5" x14ac:dyDescent="0.25">
      <c r="A26" s="26"/>
      <c r="B26" s="27"/>
      <c r="C26" s="27"/>
      <c r="D26" s="28"/>
      <c r="E26" s="29"/>
      <c r="F26" s="3" t="s">
        <v>155</v>
      </c>
      <c r="G26" s="3" t="s">
        <v>156</v>
      </c>
      <c r="H26" s="3" t="s">
        <v>157</v>
      </c>
      <c r="I26" s="3" t="s">
        <v>168</v>
      </c>
    </row>
    <row r="27" spans="1:9" ht="15" customHeight="1" x14ac:dyDescent="0.25">
      <c r="A27" s="163" t="s">
        <v>58</v>
      </c>
      <c r="B27" s="164"/>
      <c r="C27" s="164"/>
      <c r="D27" s="164"/>
      <c r="E27" s="165"/>
      <c r="F27" s="75">
        <v>0</v>
      </c>
      <c r="G27" s="75">
        <v>0</v>
      </c>
      <c r="H27" s="75">
        <v>0</v>
      </c>
      <c r="I27" s="75">
        <v>0</v>
      </c>
    </row>
    <row r="28" spans="1:9" ht="15" customHeight="1" x14ac:dyDescent="0.25">
      <c r="A28" s="158" t="s">
        <v>59</v>
      </c>
      <c r="B28" s="153"/>
      <c r="C28" s="153"/>
      <c r="D28" s="153"/>
      <c r="E28" s="153"/>
      <c r="F28" s="76">
        <f>F22+F27</f>
        <v>35742.5</v>
      </c>
      <c r="G28" s="76">
        <f t="shared" ref="G28:I28" si="5">G22+G27</f>
        <v>0</v>
      </c>
      <c r="H28" s="76">
        <f t="shared" si="5"/>
        <v>0</v>
      </c>
      <c r="I28" s="76">
        <f t="shared" si="5"/>
        <v>0</v>
      </c>
    </row>
    <row r="29" spans="1:9" ht="45" customHeight="1" x14ac:dyDescent="0.25">
      <c r="A29" s="152" t="s">
        <v>60</v>
      </c>
      <c r="B29" s="166"/>
      <c r="C29" s="166"/>
      <c r="D29" s="166"/>
      <c r="E29" s="167"/>
      <c r="F29" s="76"/>
      <c r="G29" s="76"/>
      <c r="H29" s="76">
        <f t="shared" ref="H29:I29" si="6">H14+H21+H27-H28</f>
        <v>0</v>
      </c>
      <c r="I29" s="76">
        <f t="shared" si="6"/>
        <v>0</v>
      </c>
    </row>
    <row r="30" spans="1:9" ht="15.75" x14ac:dyDescent="0.25">
      <c r="A30" s="40"/>
      <c r="B30" s="41"/>
      <c r="C30" s="41"/>
      <c r="D30" s="41"/>
      <c r="E30" s="41"/>
      <c r="F30" s="41"/>
      <c r="G30" s="41"/>
      <c r="H30" s="41"/>
      <c r="I30" s="41"/>
    </row>
    <row r="31" spans="1:9" ht="15.75" x14ac:dyDescent="0.25">
      <c r="A31" s="168" t="s">
        <v>54</v>
      </c>
      <c r="B31" s="168"/>
      <c r="C31" s="168"/>
      <c r="D31" s="168"/>
      <c r="E31" s="168"/>
      <c r="F31" s="168"/>
      <c r="G31" s="168"/>
      <c r="H31" s="168"/>
      <c r="I31" s="168"/>
    </row>
    <row r="32" spans="1:9" ht="18" x14ac:dyDescent="0.25">
      <c r="A32" s="42"/>
      <c r="B32" s="43"/>
      <c r="C32" s="43"/>
      <c r="D32" s="43"/>
      <c r="E32" s="43"/>
      <c r="F32" s="43"/>
      <c r="G32" s="43"/>
      <c r="H32" s="44"/>
      <c r="I32" s="44"/>
    </row>
    <row r="33" spans="1:9" ht="25.5" x14ac:dyDescent="0.25">
      <c r="A33" s="45"/>
      <c r="B33" s="46"/>
      <c r="C33" s="46"/>
      <c r="D33" s="47"/>
      <c r="E33" s="48"/>
      <c r="F33" s="49" t="s">
        <v>155</v>
      </c>
      <c r="G33" s="49" t="s">
        <v>156</v>
      </c>
      <c r="H33" s="49" t="s">
        <v>157</v>
      </c>
      <c r="I33" s="49" t="s">
        <v>168</v>
      </c>
    </row>
    <row r="34" spans="1:9" x14ac:dyDescent="0.25">
      <c r="A34" s="163" t="s">
        <v>58</v>
      </c>
      <c r="B34" s="164"/>
      <c r="C34" s="164"/>
      <c r="D34" s="164"/>
      <c r="E34" s="165"/>
      <c r="F34" s="75">
        <v>0</v>
      </c>
      <c r="G34" s="75">
        <f>F37</f>
        <v>0</v>
      </c>
      <c r="H34" s="75">
        <f>G37</f>
        <v>0</v>
      </c>
      <c r="I34" s="75">
        <f>H37</f>
        <v>0</v>
      </c>
    </row>
    <row r="35" spans="1:9" ht="28.5" customHeight="1" x14ac:dyDescent="0.25">
      <c r="A35" s="163" t="s">
        <v>61</v>
      </c>
      <c r="B35" s="164"/>
      <c r="C35" s="164"/>
      <c r="D35" s="164"/>
      <c r="E35" s="165"/>
      <c r="F35" s="75">
        <v>0</v>
      </c>
      <c r="G35" s="75">
        <v>0</v>
      </c>
      <c r="H35" s="75">
        <v>0</v>
      </c>
      <c r="I35" s="75">
        <v>0</v>
      </c>
    </row>
    <row r="36" spans="1:9" x14ac:dyDescent="0.25">
      <c r="A36" s="163" t="s">
        <v>62</v>
      </c>
      <c r="B36" s="169"/>
      <c r="C36" s="169"/>
      <c r="D36" s="169"/>
      <c r="E36" s="170"/>
      <c r="F36" s="75">
        <v>0</v>
      </c>
      <c r="G36" s="75">
        <v>0</v>
      </c>
      <c r="H36" s="75">
        <v>0</v>
      </c>
      <c r="I36" s="75">
        <v>0</v>
      </c>
    </row>
    <row r="37" spans="1:9" ht="15" customHeight="1" x14ac:dyDescent="0.25">
      <c r="A37" s="158" t="s">
        <v>59</v>
      </c>
      <c r="B37" s="153"/>
      <c r="C37" s="153"/>
      <c r="D37" s="153"/>
      <c r="E37" s="153"/>
      <c r="F37" s="77">
        <f>F34-F35+F36</f>
        <v>0</v>
      </c>
      <c r="G37" s="77">
        <f t="shared" ref="G37:I37" si="7">G34-G35+G36</f>
        <v>0</v>
      </c>
      <c r="H37" s="77">
        <f t="shared" si="7"/>
        <v>0</v>
      </c>
      <c r="I37" s="77">
        <f t="shared" si="7"/>
        <v>0</v>
      </c>
    </row>
    <row r="38" spans="1:9" ht="17.25" customHeight="1" x14ac:dyDescent="0.25"/>
    <row r="39" spans="1:9" x14ac:dyDescent="0.25">
      <c r="A39" s="161" t="s">
        <v>30</v>
      </c>
      <c r="B39" s="162"/>
      <c r="C39" s="162"/>
      <c r="D39" s="162"/>
      <c r="E39" s="162"/>
      <c r="F39" s="162"/>
      <c r="G39" s="162"/>
      <c r="H39" s="162"/>
      <c r="I39" s="162"/>
    </row>
    <row r="40" spans="1:9" ht="9" customHeight="1" x14ac:dyDescent="0.25"/>
  </sheetData>
  <mergeCells count="25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D2:I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topLeftCell="B25" workbookViewId="0">
      <selection activeCell="J16" sqref="J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18" ht="42" customHeight="1" x14ac:dyDescent="0.25">
      <c r="A1" s="149" t="s">
        <v>160</v>
      </c>
      <c r="B1" s="149"/>
      <c r="C1" s="149"/>
      <c r="D1" s="149"/>
      <c r="E1" s="149"/>
      <c r="F1" s="149"/>
      <c r="G1" s="149"/>
    </row>
    <row r="2" spans="1:18" ht="18" customHeight="1" x14ac:dyDescent="0.25">
      <c r="A2" s="4"/>
      <c r="B2" s="4"/>
      <c r="C2" s="172" t="s">
        <v>154</v>
      </c>
      <c r="D2" s="173"/>
      <c r="E2" s="173"/>
      <c r="F2" s="173"/>
      <c r="G2" s="173"/>
    </row>
    <row r="3" spans="1:18" ht="15.75" customHeight="1" x14ac:dyDescent="0.25">
      <c r="A3" s="149" t="s">
        <v>19</v>
      </c>
      <c r="B3" s="149"/>
      <c r="C3" s="149"/>
      <c r="D3" s="149"/>
      <c r="E3" s="149"/>
      <c r="F3" s="149"/>
      <c r="G3" s="149"/>
    </row>
    <row r="4" spans="1:18" ht="18" x14ac:dyDescent="0.25">
      <c r="A4" s="4"/>
      <c r="B4" s="4"/>
      <c r="C4" s="4"/>
      <c r="D4" s="4"/>
      <c r="E4" s="4"/>
      <c r="F4" s="4"/>
      <c r="G4" s="5"/>
    </row>
    <row r="5" spans="1:18" ht="18" customHeight="1" x14ac:dyDescent="0.25">
      <c r="A5" s="149" t="s">
        <v>4</v>
      </c>
      <c r="B5" s="149"/>
      <c r="C5" s="149"/>
      <c r="D5" s="149"/>
      <c r="E5" s="149"/>
      <c r="F5" s="149"/>
      <c r="G5" s="149"/>
    </row>
    <row r="6" spans="1:18" ht="18" x14ac:dyDescent="0.25">
      <c r="A6" s="4"/>
      <c r="B6" s="4"/>
      <c r="C6" s="4"/>
      <c r="D6" s="4"/>
      <c r="E6" s="4"/>
      <c r="F6" s="4"/>
      <c r="G6" s="5"/>
    </row>
    <row r="7" spans="1:18" ht="15.75" customHeight="1" x14ac:dyDescent="0.25">
      <c r="A7" s="149" t="s">
        <v>37</v>
      </c>
      <c r="B7" s="149"/>
      <c r="C7" s="149"/>
      <c r="D7" s="149"/>
      <c r="E7" s="149"/>
      <c r="F7" s="149"/>
      <c r="G7" s="149"/>
    </row>
    <row r="8" spans="1:18" ht="18" x14ac:dyDescent="0.25">
      <c r="A8" s="4"/>
      <c r="B8" s="4"/>
      <c r="C8" s="4"/>
      <c r="D8" s="4"/>
      <c r="E8" s="4"/>
      <c r="F8" s="4"/>
      <c r="G8" s="5"/>
    </row>
    <row r="9" spans="1:18" ht="25.5" x14ac:dyDescent="0.25">
      <c r="A9" s="18" t="s">
        <v>5</v>
      </c>
      <c r="B9" s="17" t="s">
        <v>6</v>
      </c>
      <c r="C9" s="17" t="s">
        <v>3</v>
      </c>
      <c r="D9" s="17" t="s">
        <v>158</v>
      </c>
      <c r="E9" s="18" t="s">
        <v>156</v>
      </c>
      <c r="F9" s="18" t="s">
        <v>159</v>
      </c>
      <c r="G9" s="18" t="s">
        <v>170</v>
      </c>
    </row>
    <row r="10" spans="1:18" s="97" customFormat="1" x14ac:dyDescent="0.25">
      <c r="A10" s="122"/>
      <c r="B10" s="123"/>
      <c r="C10" s="124" t="s">
        <v>0</v>
      </c>
      <c r="D10" s="125">
        <f>SUM(D11,D17)</f>
        <v>2424743.2600000002</v>
      </c>
      <c r="E10" s="126">
        <f>SUM(E11,E17)</f>
        <v>2403194.66</v>
      </c>
      <c r="F10" s="126">
        <f>SUM(F11,F17)</f>
        <v>2439229.5</v>
      </c>
      <c r="G10" s="126">
        <f>SUM(G11,G17)</f>
        <v>2445997.41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</row>
    <row r="11" spans="1:18" s="87" customFormat="1" ht="15.75" customHeight="1" x14ac:dyDescent="0.25">
      <c r="A11" s="94">
        <v>6</v>
      </c>
      <c r="B11" s="94"/>
      <c r="C11" s="94" t="s">
        <v>7</v>
      </c>
      <c r="D11" s="95">
        <f>SUM(D12,D13:D14,D15,D16)</f>
        <v>2414867.4900000002</v>
      </c>
      <c r="E11" s="96">
        <f>SUM(E12,E13,E14,E15,E16)</f>
        <v>2367452.1600000001</v>
      </c>
      <c r="F11" s="96">
        <f>SUM(F12,F13,F14,F15,F16)</f>
        <v>2403487</v>
      </c>
      <c r="G11" s="96">
        <f>SUM(G12,G13,G14,G15,G16)</f>
        <v>2410254.91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ht="38.25" x14ac:dyDescent="0.25">
      <c r="A12" s="10"/>
      <c r="B12" s="14">
        <v>63</v>
      </c>
      <c r="C12" s="14" t="s">
        <v>27</v>
      </c>
      <c r="D12" s="72">
        <v>1982011.14</v>
      </c>
      <c r="E12" s="60">
        <v>1899152</v>
      </c>
      <c r="F12" s="60">
        <v>1899152</v>
      </c>
      <c r="G12" s="60">
        <v>1899152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x14ac:dyDescent="0.25">
      <c r="A13" s="10"/>
      <c r="B13" s="14">
        <v>64</v>
      </c>
      <c r="C13" s="14" t="s">
        <v>63</v>
      </c>
      <c r="D13" s="72">
        <v>0.03</v>
      </c>
      <c r="E13" s="60">
        <v>20</v>
      </c>
      <c r="F13" s="60">
        <v>20</v>
      </c>
      <c r="G13" s="60">
        <v>20</v>
      </c>
    </row>
    <row r="14" spans="1:18" ht="51" x14ac:dyDescent="0.25">
      <c r="A14" s="10"/>
      <c r="B14" s="14">
        <v>65</v>
      </c>
      <c r="C14" s="14" t="s">
        <v>64</v>
      </c>
      <c r="D14" s="72">
        <v>50720.58</v>
      </c>
      <c r="E14" s="60">
        <v>56615</v>
      </c>
      <c r="F14" s="60">
        <v>56615</v>
      </c>
      <c r="G14" s="60">
        <v>56615</v>
      </c>
    </row>
    <row r="15" spans="1:18" ht="38.25" x14ac:dyDescent="0.25">
      <c r="A15" s="10"/>
      <c r="B15" s="14">
        <v>66</v>
      </c>
      <c r="C15" s="14" t="s">
        <v>65</v>
      </c>
      <c r="D15" s="72">
        <v>8597.27</v>
      </c>
      <c r="E15" s="60">
        <v>8900</v>
      </c>
      <c r="F15" s="60">
        <v>8900</v>
      </c>
      <c r="G15" s="60">
        <v>8900</v>
      </c>
    </row>
    <row r="16" spans="1:18" ht="38.25" x14ac:dyDescent="0.25">
      <c r="A16" s="11"/>
      <c r="B16" s="11">
        <v>67</v>
      </c>
      <c r="C16" s="14" t="s">
        <v>28</v>
      </c>
      <c r="D16" s="72">
        <v>373538.47</v>
      </c>
      <c r="E16" s="60">
        <v>402765.16</v>
      </c>
      <c r="F16" s="60">
        <v>438800</v>
      </c>
      <c r="G16" s="60">
        <v>445567.91</v>
      </c>
    </row>
    <row r="17" spans="1:18" s="87" customFormat="1" x14ac:dyDescent="0.25">
      <c r="A17" s="98">
        <v>9</v>
      </c>
      <c r="B17" s="98"/>
      <c r="C17" s="99" t="s">
        <v>121</v>
      </c>
      <c r="D17" s="95">
        <f>SUM(D18,D21)</f>
        <v>9875.77</v>
      </c>
      <c r="E17" s="96">
        <f>E18+E19+E20+E21</f>
        <v>35742.5</v>
      </c>
      <c r="F17" s="96">
        <v>35742.5</v>
      </c>
      <c r="G17" s="96">
        <v>35742.5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</row>
    <row r="18" spans="1:18" x14ac:dyDescent="0.25">
      <c r="A18" s="56"/>
      <c r="B18" s="56">
        <v>63</v>
      </c>
      <c r="C18" s="57" t="s">
        <v>122</v>
      </c>
      <c r="D18" s="72">
        <v>9875.77</v>
      </c>
      <c r="E18" s="60">
        <v>23096.55</v>
      </c>
      <c r="F18" s="60">
        <v>23096.55</v>
      </c>
      <c r="G18" s="60">
        <v>23096.55</v>
      </c>
    </row>
    <row r="19" spans="1:18" x14ac:dyDescent="0.25">
      <c r="A19" s="56"/>
      <c r="B19" s="56">
        <v>65</v>
      </c>
      <c r="C19" s="57" t="s">
        <v>122</v>
      </c>
      <c r="D19" s="72"/>
      <c r="E19" s="60">
        <v>2086.29</v>
      </c>
      <c r="F19" s="60">
        <v>2086.29</v>
      </c>
      <c r="G19" s="60">
        <v>2086.29</v>
      </c>
    </row>
    <row r="20" spans="1:18" x14ac:dyDescent="0.25">
      <c r="A20" s="56"/>
      <c r="B20" s="56">
        <v>66</v>
      </c>
      <c r="C20" s="57" t="s">
        <v>122</v>
      </c>
      <c r="D20" s="72"/>
      <c r="E20" s="60">
        <v>7940.46</v>
      </c>
      <c r="F20" s="60">
        <v>7940.46</v>
      </c>
      <c r="G20" s="60">
        <v>7940.46</v>
      </c>
    </row>
    <row r="21" spans="1:18" x14ac:dyDescent="0.25">
      <c r="A21" s="14"/>
      <c r="B21" s="14">
        <v>66</v>
      </c>
      <c r="C21" s="23" t="s">
        <v>122</v>
      </c>
      <c r="D21" s="72"/>
      <c r="E21" s="60">
        <v>2619.1999999999998</v>
      </c>
      <c r="F21" s="60">
        <v>2619.1999999999998</v>
      </c>
      <c r="G21" s="60">
        <v>2619.1999999999998</v>
      </c>
    </row>
    <row r="24" spans="1:18" ht="15.75" x14ac:dyDescent="0.25">
      <c r="A24" s="149" t="s">
        <v>38</v>
      </c>
      <c r="B24" s="171"/>
      <c r="C24" s="171"/>
      <c r="D24" s="171"/>
      <c r="E24" s="171"/>
      <c r="F24" s="171"/>
      <c r="G24" s="171"/>
    </row>
    <row r="25" spans="1:18" ht="18" x14ac:dyDescent="0.25">
      <c r="A25" s="4"/>
      <c r="B25" s="4"/>
      <c r="C25" s="4"/>
      <c r="D25" s="4"/>
      <c r="E25" s="4"/>
      <c r="F25" s="4"/>
      <c r="G25" s="5"/>
    </row>
    <row r="26" spans="1:18" ht="25.5" x14ac:dyDescent="0.25">
      <c r="A26" s="18" t="s">
        <v>5</v>
      </c>
      <c r="B26" s="17" t="s">
        <v>6</v>
      </c>
      <c r="C26" s="17" t="s">
        <v>8</v>
      </c>
      <c r="D26" s="17" t="s">
        <v>158</v>
      </c>
      <c r="E26" s="18" t="s">
        <v>156</v>
      </c>
      <c r="F26" s="18" t="s">
        <v>159</v>
      </c>
      <c r="G26" s="18" t="s">
        <v>168</v>
      </c>
    </row>
    <row r="27" spans="1:18" s="97" customFormat="1" x14ac:dyDescent="0.25">
      <c r="A27" s="122"/>
      <c r="B27" s="123"/>
      <c r="C27" s="124" t="s">
        <v>1</v>
      </c>
      <c r="D27" s="125">
        <f>SUM(D28,D34)</f>
        <v>2389000.7599999998</v>
      </c>
      <c r="E27" s="126">
        <f>SUM(E28,E34)</f>
        <v>2403194.66</v>
      </c>
      <c r="F27" s="126">
        <f>SUM(F28,F34)</f>
        <v>2439229.5</v>
      </c>
      <c r="G27" s="126">
        <f>SUM(G28,G34)</f>
        <v>2445997.41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87" customFormat="1" ht="15.75" customHeight="1" x14ac:dyDescent="0.25">
      <c r="A28" s="94">
        <v>3</v>
      </c>
      <c r="B28" s="94"/>
      <c r="C28" s="94" t="s">
        <v>9</v>
      </c>
      <c r="D28" s="95">
        <f>SUM(D29,D30,D31,D32,D33)</f>
        <v>2211056.3199999998</v>
      </c>
      <c r="E28" s="96">
        <f>SUM(E29,E30,E31,E32,E33)</f>
        <v>2292600.5</v>
      </c>
      <c r="F28" s="96">
        <f>F29+F30+F31+F32+F33</f>
        <v>2261792.5</v>
      </c>
      <c r="G28" s="96">
        <f>SUM(G29,G30,G31,G32,G33)</f>
        <v>2268560.41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ht="15.75" customHeight="1" x14ac:dyDescent="0.25">
      <c r="A29" s="10"/>
      <c r="B29" s="14">
        <v>31</v>
      </c>
      <c r="C29" s="14" t="s">
        <v>10</v>
      </c>
      <c r="D29" s="72">
        <v>1768767.21</v>
      </c>
      <c r="E29" s="60">
        <v>1697917.32</v>
      </c>
      <c r="F29" s="60">
        <v>1697917.32</v>
      </c>
      <c r="G29" s="60">
        <v>1697917.32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5">
      <c r="A30" s="11"/>
      <c r="B30" s="11">
        <v>32</v>
      </c>
      <c r="C30" s="11" t="s">
        <v>22</v>
      </c>
      <c r="D30" s="72">
        <v>418866.17</v>
      </c>
      <c r="E30" s="60">
        <v>530039.18000000005</v>
      </c>
      <c r="F30" s="60">
        <v>499231.18</v>
      </c>
      <c r="G30" s="60">
        <v>505999.09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x14ac:dyDescent="0.25">
      <c r="A31" s="11"/>
      <c r="B31" s="11">
        <v>34</v>
      </c>
      <c r="C31" s="11" t="s">
        <v>66</v>
      </c>
      <c r="D31" s="72">
        <v>1222.52</v>
      </c>
      <c r="E31" s="60">
        <v>1497</v>
      </c>
      <c r="F31" s="60">
        <v>1497</v>
      </c>
      <c r="G31" s="60">
        <v>1497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x14ac:dyDescent="0.25">
      <c r="A32" s="11"/>
      <c r="B32" s="11">
        <v>37</v>
      </c>
      <c r="C32" s="11" t="s">
        <v>67</v>
      </c>
      <c r="D32" s="72">
        <v>21055.26</v>
      </c>
      <c r="E32" s="60">
        <v>63147</v>
      </c>
      <c r="F32" s="60">
        <v>63147</v>
      </c>
      <c r="G32" s="60">
        <v>63147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x14ac:dyDescent="0.25">
      <c r="A33" s="11"/>
      <c r="B33" s="55">
        <v>38</v>
      </c>
      <c r="C33" s="12" t="s">
        <v>161</v>
      </c>
      <c r="D33" s="72">
        <v>1145.1600000000001</v>
      </c>
      <c r="E33" s="60">
        <v>0</v>
      </c>
      <c r="F33" s="60">
        <v>0</v>
      </c>
      <c r="G33" s="60">
        <v>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87" customFormat="1" ht="25.5" x14ac:dyDescent="0.25">
      <c r="A34" s="100">
        <v>4</v>
      </c>
      <c r="B34" s="100"/>
      <c r="C34" s="101" t="s">
        <v>11</v>
      </c>
      <c r="D34" s="95">
        <f>SUM(D35,D36)</f>
        <v>177944.44</v>
      </c>
      <c r="E34" s="96">
        <f>SUM(E35,E36)</f>
        <v>110594.16</v>
      </c>
      <c r="F34" s="96">
        <f>F35+F36</f>
        <v>177437</v>
      </c>
      <c r="G34" s="96">
        <f>SUM(G35,G36)</f>
        <v>177437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ht="25.5" x14ac:dyDescent="0.25">
      <c r="A35" s="13"/>
      <c r="B35" s="56">
        <v>42</v>
      </c>
      <c r="C35" s="57" t="s">
        <v>11</v>
      </c>
      <c r="D35" s="72">
        <v>108068.94</v>
      </c>
      <c r="E35" s="60">
        <v>84903</v>
      </c>
      <c r="F35" s="60">
        <v>177437</v>
      </c>
      <c r="G35" s="60">
        <v>177437</v>
      </c>
    </row>
    <row r="36" spans="1:18" ht="25.5" x14ac:dyDescent="0.25">
      <c r="A36" s="14"/>
      <c r="B36" s="14">
        <v>45</v>
      </c>
      <c r="C36" s="23" t="s">
        <v>68</v>
      </c>
      <c r="D36" s="72">
        <v>69875.5</v>
      </c>
      <c r="E36" s="60">
        <v>25691.16</v>
      </c>
      <c r="F36" s="60">
        <v>0</v>
      </c>
      <c r="G36" s="60">
        <v>0</v>
      </c>
    </row>
  </sheetData>
  <mergeCells count="6">
    <mergeCell ref="A24:G24"/>
    <mergeCell ref="A1:G1"/>
    <mergeCell ref="A3:G3"/>
    <mergeCell ref="A5:G5"/>
    <mergeCell ref="A7:G7"/>
    <mergeCell ref="C2:G2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topLeftCell="A10" workbookViewId="0">
      <selection activeCell="H45" sqref="H45"/>
    </sheetView>
  </sheetViews>
  <sheetFormatPr defaultRowHeight="15" x14ac:dyDescent="0.25"/>
  <cols>
    <col min="1" max="1" width="30.42578125" customWidth="1"/>
    <col min="2" max="5" width="25.28515625" customWidth="1"/>
  </cols>
  <sheetData>
    <row r="1" spans="1:7" ht="42" customHeight="1" x14ac:dyDescent="0.25">
      <c r="A1" s="149" t="s">
        <v>160</v>
      </c>
      <c r="B1" s="149"/>
      <c r="C1" s="149"/>
      <c r="D1" s="149"/>
      <c r="E1" s="149"/>
    </row>
    <row r="2" spans="1:7" ht="18" customHeight="1" x14ac:dyDescent="0.25">
      <c r="A2" s="172" t="s">
        <v>154</v>
      </c>
      <c r="B2" s="173"/>
      <c r="C2" s="173"/>
      <c r="D2" s="173"/>
      <c r="E2" s="173"/>
    </row>
    <row r="3" spans="1:7" ht="15.75" customHeight="1" x14ac:dyDescent="0.25">
      <c r="A3" s="149" t="s">
        <v>19</v>
      </c>
      <c r="B3" s="149"/>
      <c r="C3" s="149"/>
      <c r="D3" s="149"/>
      <c r="E3" s="149"/>
    </row>
    <row r="4" spans="1:7" ht="18" x14ac:dyDescent="0.25">
      <c r="B4" s="4"/>
      <c r="C4" s="4"/>
      <c r="D4" s="4"/>
      <c r="E4" s="5"/>
    </row>
    <row r="5" spans="1:7" ht="18" customHeight="1" x14ac:dyDescent="0.25">
      <c r="A5" s="149" t="s">
        <v>4</v>
      </c>
      <c r="B5" s="149"/>
      <c r="C5" s="149"/>
      <c r="D5" s="149"/>
      <c r="E5" s="149"/>
    </row>
    <row r="6" spans="1:7" ht="18" x14ac:dyDescent="0.25">
      <c r="A6" s="4"/>
      <c r="B6" s="4"/>
      <c r="C6" s="4"/>
      <c r="D6" s="4"/>
      <c r="E6" s="5"/>
    </row>
    <row r="7" spans="1:7" ht="15.75" customHeight="1" x14ac:dyDescent="0.25">
      <c r="A7" s="149" t="s">
        <v>39</v>
      </c>
      <c r="B7" s="149"/>
      <c r="C7" s="149"/>
      <c r="D7" s="149"/>
      <c r="E7" s="149"/>
    </row>
    <row r="8" spans="1:7" ht="18" x14ac:dyDescent="0.25">
      <c r="A8" s="4"/>
      <c r="B8" s="4"/>
      <c r="C8" s="4"/>
      <c r="D8" s="4"/>
      <c r="E8" s="5"/>
    </row>
    <row r="9" spans="1:7" ht="25.5" x14ac:dyDescent="0.25">
      <c r="A9" s="18" t="s">
        <v>41</v>
      </c>
      <c r="B9" s="17" t="s">
        <v>158</v>
      </c>
      <c r="C9" s="18" t="s">
        <v>156</v>
      </c>
      <c r="D9" s="18" t="s">
        <v>159</v>
      </c>
      <c r="E9" s="18" t="s">
        <v>168</v>
      </c>
      <c r="G9" s="59"/>
    </row>
    <row r="10" spans="1:7" x14ac:dyDescent="0.25">
      <c r="A10" s="127" t="s">
        <v>0</v>
      </c>
      <c r="B10" s="128">
        <f>SUM(B11,B14,B18,B21,B31)</f>
        <v>2424743.2600000002</v>
      </c>
      <c r="C10" s="129">
        <f>SUM(C11,C14,C18,C21,C31)</f>
        <v>2403194.66</v>
      </c>
      <c r="D10" s="126">
        <f>SUM(D11,D14,D18,D21,D31)</f>
        <v>2439229.5</v>
      </c>
      <c r="E10" s="126">
        <f>SUM(E11,E14,E18,E21,E31)</f>
        <v>2445997.41</v>
      </c>
    </row>
    <row r="11" spans="1:7" x14ac:dyDescent="0.25">
      <c r="A11" s="101" t="s">
        <v>44</v>
      </c>
      <c r="B11" s="102">
        <f>SUM(B12,B13)</f>
        <v>234228.16</v>
      </c>
      <c r="C11" s="102">
        <f>SUM(C12,C13,)</f>
        <v>310368.76</v>
      </c>
      <c r="D11" s="93">
        <f>SUM(D12,D13)</f>
        <v>346403.6</v>
      </c>
      <c r="E11" s="93">
        <f>SUM(E12,E13)</f>
        <v>353171.51</v>
      </c>
    </row>
    <row r="12" spans="1:7" x14ac:dyDescent="0.25">
      <c r="A12" s="12" t="s">
        <v>131</v>
      </c>
      <c r="B12" s="71">
        <v>25577.66</v>
      </c>
      <c r="C12" s="71">
        <v>103290.6</v>
      </c>
      <c r="D12" s="60">
        <v>103290.6</v>
      </c>
      <c r="E12" s="60">
        <v>103290.6</v>
      </c>
    </row>
    <row r="13" spans="1:7" x14ac:dyDescent="0.25">
      <c r="A13" s="11" t="s">
        <v>132</v>
      </c>
      <c r="B13" s="71">
        <v>208650.5</v>
      </c>
      <c r="C13" s="71">
        <v>207078.16</v>
      </c>
      <c r="D13" s="60">
        <v>243113</v>
      </c>
      <c r="E13" s="60">
        <v>249880.91</v>
      </c>
    </row>
    <row r="14" spans="1:7" x14ac:dyDescent="0.25">
      <c r="A14" s="103" t="s">
        <v>69</v>
      </c>
      <c r="B14" s="104">
        <f>SUM(B15,B16,B17)</f>
        <v>15181.01</v>
      </c>
      <c r="C14" s="105">
        <f>SUM(C15,C16,C17)</f>
        <v>15825.46</v>
      </c>
      <c r="D14" s="106">
        <f>SUM(D15,D16,D17)</f>
        <v>15825.46</v>
      </c>
      <c r="E14" s="106">
        <f>SUM(E15,E16,E17)</f>
        <v>15825.46</v>
      </c>
    </row>
    <row r="15" spans="1:7" x14ac:dyDescent="0.25">
      <c r="A15" s="11" t="s">
        <v>130</v>
      </c>
      <c r="B15" s="70">
        <v>0.03</v>
      </c>
      <c r="C15" s="71">
        <v>20</v>
      </c>
      <c r="D15" s="60">
        <v>20</v>
      </c>
      <c r="E15" s="60">
        <v>20</v>
      </c>
    </row>
    <row r="16" spans="1:7" x14ac:dyDescent="0.25">
      <c r="A16" s="11" t="s">
        <v>129</v>
      </c>
      <c r="B16" s="70">
        <v>7772.47</v>
      </c>
      <c r="C16" s="71">
        <v>7865</v>
      </c>
      <c r="D16" s="60">
        <v>7865</v>
      </c>
      <c r="E16" s="60">
        <v>7865</v>
      </c>
    </row>
    <row r="17" spans="1:8" x14ac:dyDescent="0.25">
      <c r="A17" s="11" t="s">
        <v>123</v>
      </c>
      <c r="B17" s="70">
        <v>7408.51</v>
      </c>
      <c r="C17" s="71">
        <v>7940.46</v>
      </c>
      <c r="D17" s="60">
        <v>7940.46</v>
      </c>
      <c r="E17" s="60">
        <v>7940.46</v>
      </c>
    </row>
    <row r="18" spans="1:8" x14ac:dyDescent="0.25">
      <c r="A18" s="94" t="s">
        <v>43</v>
      </c>
      <c r="B18" s="104">
        <f>SUM(B19)</f>
        <v>50720.58</v>
      </c>
      <c r="C18" s="105">
        <f>SUM(C19+C20)</f>
        <v>58701.29</v>
      </c>
      <c r="D18" s="106">
        <f>SUM(D19+D20)</f>
        <v>58701.29</v>
      </c>
      <c r="E18" s="106">
        <f>SUM(E19+E20)</f>
        <v>58701.29</v>
      </c>
    </row>
    <row r="19" spans="1:8" ht="25.5" x14ac:dyDescent="0.25">
      <c r="A19" s="15" t="s">
        <v>128</v>
      </c>
      <c r="B19" s="70">
        <v>50720.58</v>
      </c>
      <c r="C19" s="71">
        <v>56615</v>
      </c>
      <c r="D19" s="60">
        <v>56615</v>
      </c>
      <c r="E19" s="60">
        <v>56615</v>
      </c>
    </row>
    <row r="20" spans="1:8" x14ac:dyDescent="0.25">
      <c r="A20" s="15" t="s">
        <v>164</v>
      </c>
      <c r="B20" s="70"/>
      <c r="C20" s="71">
        <v>2086.29</v>
      </c>
      <c r="D20" s="60">
        <v>2086.29</v>
      </c>
      <c r="E20" s="60">
        <v>2086.29</v>
      </c>
    </row>
    <row r="21" spans="1:8" x14ac:dyDescent="0.25">
      <c r="A21" s="107" t="s">
        <v>42</v>
      </c>
      <c r="B21" s="104">
        <f>SUM(B22,B24,B26,B27,B28,B29,B30)</f>
        <v>2084447.32</v>
      </c>
      <c r="C21" s="105">
        <f>SUM(C22,C23,C24,C25,C26,C27,C28,C30)</f>
        <v>2014644.95</v>
      </c>
      <c r="D21" s="106">
        <f>SUM(D22,D23,D24,D25,D26,D27,D28,D29,D30)</f>
        <v>2014644.95</v>
      </c>
      <c r="E21" s="106">
        <f>SUM(E22,E23,E24,E25,E26,E27,E28,E29,E30)</f>
        <v>2014644.95</v>
      </c>
    </row>
    <row r="22" spans="1:8" x14ac:dyDescent="0.25">
      <c r="A22" s="58" t="s">
        <v>133</v>
      </c>
      <c r="B22" s="70">
        <v>1901887.23</v>
      </c>
      <c r="C22" s="71">
        <v>1812481</v>
      </c>
      <c r="D22" s="60">
        <v>1812481</v>
      </c>
      <c r="E22" s="60">
        <v>1812481</v>
      </c>
    </row>
    <row r="23" spans="1:8" x14ac:dyDescent="0.25">
      <c r="A23" s="58" t="s">
        <v>164</v>
      </c>
      <c r="B23" s="70"/>
      <c r="C23" s="71">
        <v>17314.23</v>
      </c>
      <c r="D23" s="60">
        <v>17314.23</v>
      </c>
      <c r="E23" s="60">
        <v>17314.23</v>
      </c>
    </row>
    <row r="24" spans="1:8" ht="25.5" x14ac:dyDescent="0.25">
      <c r="A24" s="58" t="s">
        <v>134</v>
      </c>
      <c r="B24" s="70">
        <v>7865.2</v>
      </c>
      <c r="C24" s="71">
        <v>7865</v>
      </c>
      <c r="D24" s="60">
        <v>7865</v>
      </c>
      <c r="E24" s="60">
        <v>7865</v>
      </c>
      <c r="H24" t="s">
        <v>162</v>
      </c>
    </row>
    <row r="25" spans="1:8" x14ac:dyDescent="0.25">
      <c r="A25" s="58" t="s">
        <v>164</v>
      </c>
      <c r="B25" s="70"/>
      <c r="C25" s="71">
        <v>5782.32</v>
      </c>
      <c r="D25" s="60">
        <v>5782.32</v>
      </c>
      <c r="E25" s="60">
        <v>5782.32</v>
      </c>
    </row>
    <row r="26" spans="1:8" x14ac:dyDescent="0.25">
      <c r="A26" s="58" t="s">
        <v>135</v>
      </c>
      <c r="B26" s="70">
        <v>92373.08</v>
      </c>
      <c r="C26" s="71">
        <v>83396.399999999994</v>
      </c>
      <c r="D26" s="60">
        <v>83396.399999999994</v>
      </c>
      <c r="E26" s="60">
        <v>83396.399999999994</v>
      </c>
    </row>
    <row r="27" spans="1:8" ht="25.5" x14ac:dyDescent="0.25">
      <c r="A27" s="58" t="s">
        <v>138</v>
      </c>
      <c r="B27" s="70">
        <v>4131.8500000000004</v>
      </c>
      <c r="C27" s="71">
        <v>9000</v>
      </c>
      <c r="D27" s="60">
        <v>9000</v>
      </c>
      <c r="E27" s="60">
        <v>9000</v>
      </c>
    </row>
    <row r="28" spans="1:8" ht="38.25" x14ac:dyDescent="0.25">
      <c r="A28" s="58" t="s">
        <v>139</v>
      </c>
      <c r="B28" s="70">
        <v>5931.25</v>
      </c>
      <c r="C28" s="71">
        <v>0</v>
      </c>
      <c r="D28" s="60">
        <v>0</v>
      </c>
      <c r="E28" s="60">
        <v>0</v>
      </c>
    </row>
    <row r="29" spans="1:8" ht="25.5" x14ac:dyDescent="0.25">
      <c r="A29" s="58" t="s">
        <v>142</v>
      </c>
      <c r="B29" s="70">
        <v>0</v>
      </c>
      <c r="C29" s="71">
        <v>0</v>
      </c>
      <c r="D29" s="60">
        <v>0</v>
      </c>
      <c r="E29" s="60">
        <v>0</v>
      </c>
    </row>
    <row r="30" spans="1:8" ht="25.5" x14ac:dyDescent="0.25">
      <c r="A30" s="35" t="s">
        <v>127</v>
      </c>
      <c r="B30" s="70">
        <v>72258.710000000006</v>
      </c>
      <c r="C30" s="71">
        <v>78806</v>
      </c>
      <c r="D30" s="60">
        <v>78806</v>
      </c>
      <c r="E30" s="60">
        <v>78806</v>
      </c>
    </row>
    <row r="31" spans="1:8" x14ac:dyDescent="0.25">
      <c r="A31" s="107" t="s">
        <v>72</v>
      </c>
      <c r="B31" s="104">
        <f>SUM(B32,B33,B34)</f>
        <v>40166.19</v>
      </c>
      <c r="C31" s="105">
        <f>SUM(C32,C33,C34)</f>
        <v>3654.2</v>
      </c>
      <c r="D31" s="106">
        <f>SUM(D32,D33,D34)</f>
        <v>3654.2</v>
      </c>
      <c r="E31" s="106">
        <f>SUM(E32,E33,E34)</f>
        <v>3654.2</v>
      </c>
    </row>
    <row r="32" spans="1:8" ht="25.5" x14ac:dyDescent="0.25">
      <c r="A32" s="35" t="s">
        <v>140</v>
      </c>
      <c r="B32" s="70">
        <v>824.8</v>
      </c>
      <c r="C32" s="71">
        <v>1035</v>
      </c>
      <c r="D32" s="60">
        <v>1035</v>
      </c>
      <c r="E32" s="60">
        <v>1035</v>
      </c>
    </row>
    <row r="33" spans="1:5" x14ac:dyDescent="0.25">
      <c r="A33" s="78" t="s">
        <v>141</v>
      </c>
      <c r="B33" s="70">
        <v>36874.129999999997</v>
      </c>
      <c r="C33" s="71">
        <v>0</v>
      </c>
      <c r="D33" s="60">
        <v>0</v>
      </c>
      <c r="E33" s="60">
        <v>0</v>
      </c>
    </row>
    <row r="34" spans="1:5" x14ac:dyDescent="0.25">
      <c r="A34" s="12" t="s">
        <v>124</v>
      </c>
      <c r="B34" s="70">
        <v>2467.2600000000002</v>
      </c>
      <c r="C34" s="71">
        <v>2619.1999999999998</v>
      </c>
      <c r="D34" s="60">
        <v>2619.1999999999998</v>
      </c>
      <c r="E34" s="60">
        <v>2619.1999999999998</v>
      </c>
    </row>
    <row r="35" spans="1:5" x14ac:dyDescent="0.25">
      <c r="C35" t="s">
        <v>162</v>
      </c>
    </row>
    <row r="36" spans="1:5" ht="15.75" customHeight="1" x14ac:dyDescent="0.25">
      <c r="A36" s="149" t="s">
        <v>40</v>
      </c>
      <c r="B36" s="149"/>
      <c r="C36" s="149"/>
      <c r="D36" s="149"/>
      <c r="E36" s="149"/>
    </row>
    <row r="37" spans="1:5" ht="18" x14ac:dyDescent="0.25">
      <c r="A37" s="4"/>
      <c r="B37" s="4"/>
      <c r="C37" s="4"/>
      <c r="D37" s="4"/>
      <c r="E37" s="5"/>
    </row>
    <row r="38" spans="1:5" ht="25.5" x14ac:dyDescent="0.25">
      <c r="A38" s="18" t="s">
        <v>41</v>
      </c>
      <c r="B38" s="17" t="s">
        <v>158</v>
      </c>
      <c r="C38" s="18" t="s">
        <v>156</v>
      </c>
      <c r="D38" s="18" t="s">
        <v>159</v>
      </c>
      <c r="E38" s="18" t="s">
        <v>169</v>
      </c>
    </row>
    <row r="39" spans="1:5" x14ac:dyDescent="0.25">
      <c r="A39" s="127" t="s">
        <v>1</v>
      </c>
      <c r="B39" s="125">
        <f>SUM(B40,B43,B46,B48,B56)</f>
        <v>2389000.7600000002</v>
      </c>
      <c r="C39" s="126">
        <f>SUM(C40,C43,C46,C48,C56)</f>
        <v>2403194.66</v>
      </c>
      <c r="D39" s="126">
        <f>SUM(D40,D43,D46,D48,D56)</f>
        <v>2439229.5</v>
      </c>
      <c r="E39" s="126">
        <f>SUM(E40,E43,E46,E48,E56)</f>
        <v>2445997.41</v>
      </c>
    </row>
    <row r="40" spans="1:5" ht="15.75" customHeight="1" x14ac:dyDescent="0.25">
      <c r="A40" s="101" t="s">
        <v>44</v>
      </c>
      <c r="B40" s="93">
        <f>SUM(B41,B42)</f>
        <v>233163.03999999998</v>
      </c>
      <c r="C40" s="93">
        <f>SUM(C41,C42)</f>
        <v>310368.76</v>
      </c>
      <c r="D40" s="93">
        <f>SUM(D41,D42)</f>
        <v>346403.6</v>
      </c>
      <c r="E40" s="93">
        <f>SUM(E41:E42)</f>
        <v>353171.51</v>
      </c>
    </row>
    <row r="41" spans="1:5" x14ac:dyDescent="0.25">
      <c r="A41" s="12" t="s">
        <v>131</v>
      </c>
      <c r="B41" s="60">
        <v>26963.919999999998</v>
      </c>
      <c r="C41" s="60">
        <v>103290.6</v>
      </c>
      <c r="D41" s="60">
        <v>103290.6</v>
      </c>
      <c r="E41" s="60">
        <v>103290.6</v>
      </c>
    </row>
    <row r="42" spans="1:5" x14ac:dyDescent="0.25">
      <c r="A42" s="11" t="s">
        <v>132</v>
      </c>
      <c r="B42" s="60">
        <v>206199.12</v>
      </c>
      <c r="C42" s="60">
        <v>207078.16</v>
      </c>
      <c r="D42" s="60">
        <v>243113</v>
      </c>
      <c r="E42" s="60">
        <v>249880.91</v>
      </c>
    </row>
    <row r="43" spans="1:5" x14ac:dyDescent="0.25">
      <c r="A43" s="103" t="s">
        <v>69</v>
      </c>
      <c r="B43" s="108">
        <f>SUM(B44,B45)</f>
        <v>8534.85</v>
      </c>
      <c r="C43" s="106">
        <f>SUM(C44,C45)</f>
        <v>15825.46</v>
      </c>
      <c r="D43" s="106">
        <f>SUM(D44,D45)</f>
        <v>15825.46</v>
      </c>
      <c r="E43" s="106">
        <f>SUM(E44,E45)</f>
        <v>15825.46</v>
      </c>
    </row>
    <row r="44" spans="1:5" x14ac:dyDescent="0.25">
      <c r="A44" s="11" t="s">
        <v>70</v>
      </c>
      <c r="B44" s="72">
        <v>0</v>
      </c>
      <c r="C44" s="60">
        <v>20</v>
      </c>
      <c r="D44" s="60">
        <v>20</v>
      </c>
      <c r="E44" s="60">
        <v>20</v>
      </c>
    </row>
    <row r="45" spans="1:5" x14ac:dyDescent="0.25">
      <c r="A45" s="11" t="s">
        <v>71</v>
      </c>
      <c r="B45" s="72">
        <v>8534.85</v>
      </c>
      <c r="C45" s="60">
        <v>15805.46</v>
      </c>
      <c r="D45" s="60">
        <v>15805.46</v>
      </c>
      <c r="E45" s="60">
        <v>15805.46</v>
      </c>
    </row>
    <row r="46" spans="1:5" x14ac:dyDescent="0.25">
      <c r="A46" s="94" t="s">
        <v>43</v>
      </c>
      <c r="B46" s="108">
        <f>SUM(B47)</f>
        <v>48634.29</v>
      </c>
      <c r="C46" s="106">
        <f>SUM(C47)</f>
        <v>58701.29</v>
      </c>
      <c r="D46" s="106">
        <f>SUM(D47)</f>
        <v>58701.29</v>
      </c>
      <c r="E46" s="106">
        <f>SUM(E47)</f>
        <v>58701.29</v>
      </c>
    </row>
    <row r="47" spans="1:5" ht="25.5" x14ac:dyDescent="0.25">
      <c r="A47" s="15" t="s">
        <v>128</v>
      </c>
      <c r="B47" s="72">
        <v>48634.29</v>
      </c>
      <c r="C47" s="60">
        <v>58701.29</v>
      </c>
      <c r="D47" s="60">
        <v>58701.29</v>
      </c>
      <c r="E47" s="60">
        <v>58701.29</v>
      </c>
    </row>
    <row r="48" spans="1:5" x14ac:dyDescent="0.25">
      <c r="A48" s="107" t="s">
        <v>42</v>
      </c>
      <c r="B48" s="108">
        <f>SUM(B49,B50,B51,B52,B53,B54,,B55)</f>
        <v>2061121.59</v>
      </c>
      <c r="C48" s="106">
        <f>SUM(C49,C50,C51,C52,C53,C55)</f>
        <v>2014644.95</v>
      </c>
      <c r="D48" s="106">
        <f>SUM(D49,D50,D51,D52,D53,D54,D55)</f>
        <v>2014644.95</v>
      </c>
      <c r="E48" s="106">
        <f>SUM(E49,E50,E51,E52,E53,E54,E55)</f>
        <v>2014644.95</v>
      </c>
    </row>
    <row r="49" spans="1:5" x14ac:dyDescent="0.25">
      <c r="A49" s="58" t="s">
        <v>133</v>
      </c>
      <c r="B49" s="72">
        <v>1884573</v>
      </c>
      <c r="C49" s="60">
        <v>1829795.23</v>
      </c>
      <c r="D49" s="60">
        <v>1829795.23</v>
      </c>
      <c r="E49" s="60">
        <v>1829795.23</v>
      </c>
    </row>
    <row r="50" spans="1:5" ht="25.5" x14ac:dyDescent="0.25">
      <c r="A50" s="58" t="s">
        <v>134</v>
      </c>
      <c r="B50" s="72">
        <v>2082.88</v>
      </c>
      <c r="C50" s="60">
        <v>13647.32</v>
      </c>
      <c r="D50" s="60">
        <v>13647.32</v>
      </c>
      <c r="E50" s="60">
        <v>13647.32</v>
      </c>
    </row>
    <row r="51" spans="1:5" x14ac:dyDescent="0.25">
      <c r="A51" s="58" t="s">
        <v>135</v>
      </c>
      <c r="B51" s="72">
        <v>91346.82</v>
      </c>
      <c r="C51" s="60">
        <v>83396.399999999994</v>
      </c>
      <c r="D51" s="60">
        <v>83396.399999999994</v>
      </c>
      <c r="E51" s="60">
        <v>83396.399999999994</v>
      </c>
    </row>
    <row r="52" spans="1:5" ht="25.5" x14ac:dyDescent="0.25">
      <c r="A52" s="58" t="s">
        <v>143</v>
      </c>
      <c r="B52" s="72">
        <v>4131.8500000000004</v>
      </c>
      <c r="C52" s="60">
        <v>9000</v>
      </c>
      <c r="D52" s="60">
        <v>9000</v>
      </c>
      <c r="E52" s="60">
        <v>9000</v>
      </c>
    </row>
    <row r="53" spans="1:5" ht="38.25" x14ac:dyDescent="0.25">
      <c r="A53" s="58" t="s">
        <v>136</v>
      </c>
      <c r="B53" s="72">
        <v>5931.25</v>
      </c>
      <c r="C53" s="60">
        <v>0</v>
      </c>
      <c r="D53" s="60">
        <v>0</v>
      </c>
      <c r="E53" s="60">
        <v>0</v>
      </c>
    </row>
    <row r="54" spans="1:5" ht="25.5" x14ac:dyDescent="0.25">
      <c r="A54" s="58" t="s">
        <v>144</v>
      </c>
      <c r="B54" s="72">
        <v>0</v>
      </c>
      <c r="C54" s="60">
        <v>0</v>
      </c>
      <c r="D54" s="60">
        <v>0</v>
      </c>
      <c r="E54" s="60">
        <v>0</v>
      </c>
    </row>
    <row r="55" spans="1:5" ht="25.5" x14ac:dyDescent="0.25">
      <c r="A55" s="35" t="s">
        <v>137</v>
      </c>
      <c r="B55" s="72">
        <v>73055.789999999994</v>
      </c>
      <c r="C55" s="60">
        <v>78806</v>
      </c>
      <c r="D55" s="60">
        <v>78806</v>
      </c>
      <c r="E55" s="60">
        <v>78806</v>
      </c>
    </row>
    <row r="56" spans="1:5" x14ac:dyDescent="0.25">
      <c r="A56" s="107" t="s">
        <v>72</v>
      </c>
      <c r="B56" s="108">
        <f>SUM(B57,B58)</f>
        <v>37546.990000000005</v>
      </c>
      <c r="C56" s="106">
        <f>SUM(C57,C58)</f>
        <v>3654.2</v>
      </c>
      <c r="D56" s="106">
        <f>SUM(D57,D58)</f>
        <v>3654.2</v>
      </c>
      <c r="E56" s="106">
        <f>SUM(E57,E58)</f>
        <v>3654.2</v>
      </c>
    </row>
    <row r="57" spans="1:5" ht="25.5" x14ac:dyDescent="0.25">
      <c r="A57" s="35" t="s">
        <v>73</v>
      </c>
      <c r="B57" s="72">
        <v>424.8</v>
      </c>
      <c r="C57" s="60">
        <v>1035</v>
      </c>
      <c r="D57" s="60">
        <v>1035</v>
      </c>
      <c r="E57" s="60">
        <v>1035</v>
      </c>
    </row>
    <row r="58" spans="1:5" x14ac:dyDescent="0.25">
      <c r="A58" s="12" t="s">
        <v>74</v>
      </c>
      <c r="B58" s="72">
        <v>37122.19</v>
      </c>
      <c r="C58" s="60">
        <v>2619.1999999999998</v>
      </c>
      <c r="D58" s="60">
        <v>2619.1999999999998</v>
      </c>
      <c r="E58" s="60">
        <v>2619.1999999999998</v>
      </c>
    </row>
    <row r="59" spans="1:5" x14ac:dyDescent="0.25">
      <c r="B59" s="79"/>
      <c r="C59" s="79"/>
      <c r="D59" s="79"/>
      <c r="E59" s="79"/>
    </row>
    <row r="60" spans="1:5" x14ac:dyDescent="0.25">
      <c r="C60" s="79"/>
    </row>
  </sheetData>
  <mergeCells count="6">
    <mergeCell ref="A1:E1"/>
    <mergeCell ref="A3:E3"/>
    <mergeCell ref="A5:E5"/>
    <mergeCell ref="A7:E7"/>
    <mergeCell ref="A36:E36"/>
    <mergeCell ref="A2:E2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4"/>
  <sheetViews>
    <sheetView workbookViewId="0">
      <selection activeCell="E9" sqref="E9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149" t="s">
        <v>160</v>
      </c>
      <c r="B1" s="149"/>
      <c r="C1" s="149"/>
      <c r="D1" s="149"/>
      <c r="E1" s="149"/>
    </row>
    <row r="2" spans="1:5" ht="18" customHeight="1" x14ac:dyDescent="0.25">
      <c r="A2" s="159" t="s">
        <v>154</v>
      </c>
      <c r="B2" s="160"/>
      <c r="C2" s="160"/>
      <c r="D2" s="160"/>
      <c r="E2" s="160"/>
    </row>
    <row r="3" spans="1:5" ht="15.75" x14ac:dyDescent="0.25">
      <c r="A3" s="149" t="s">
        <v>19</v>
      </c>
      <c r="B3" s="149"/>
      <c r="C3" s="149"/>
      <c r="D3" s="149"/>
      <c r="E3" s="150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149" t="s">
        <v>4</v>
      </c>
      <c r="B5" s="151"/>
      <c r="C5" s="151"/>
      <c r="D5" s="151"/>
      <c r="E5" s="151"/>
    </row>
    <row r="6" spans="1:5" ht="18" x14ac:dyDescent="0.25">
      <c r="A6" s="4"/>
      <c r="B6" s="4"/>
      <c r="C6" s="4"/>
      <c r="D6" s="4"/>
      <c r="E6" s="5"/>
    </row>
    <row r="7" spans="1:5" ht="15.75" x14ac:dyDescent="0.25">
      <c r="A7" s="149" t="s">
        <v>12</v>
      </c>
      <c r="B7" s="171"/>
      <c r="C7" s="171"/>
      <c r="D7" s="171"/>
      <c r="E7" s="171"/>
    </row>
    <row r="8" spans="1:5" ht="18" x14ac:dyDescent="0.25">
      <c r="A8" s="4"/>
      <c r="B8" s="4"/>
      <c r="C8" s="4"/>
      <c r="D8" s="4"/>
      <c r="E8" s="5"/>
    </row>
    <row r="9" spans="1:5" ht="26.25" customHeight="1" x14ac:dyDescent="0.25">
      <c r="A9" s="18" t="s">
        <v>41</v>
      </c>
      <c r="B9" s="17" t="s">
        <v>158</v>
      </c>
      <c r="C9" s="18" t="s">
        <v>156</v>
      </c>
      <c r="D9" s="18" t="s">
        <v>159</v>
      </c>
      <c r="E9" s="18" t="s">
        <v>168</v>
      </c>
    </row>
    <row r="10" spans="1:5" ht="15.75" customHeight="1" x14ac:dyDescent="0.25">
      <c r="A10" s="109" t="s">
        <v>13</v>
      </c>
      <c r="B10" s="110">
        <v>2389000.7599999998</v>
      </c>
      <c r="C10" s="111">
        <v>2403194.66</v>
      </c>
      <c r="D10" s="111">
        <v>2439229.5</v>
      </c>
      <c r="E10" s="111">
        <v>2445997.41</v>
      </c>
    </row>
    <row r="11" spans="1:5" ht="15.75" customHeight="1" x14ac:dyDescent="0.25">
      <c r="A11" s="112" t="s">
        <v>75</v>
      </c>
      <c r="B11" s="113">
        <v>2389000.7599999998</v>
      </c>
      <c r="C11" s="114">
        <v>2403194.66</v>
      </c>
      <c r="D11" s="114">
        <v>2439229.5</v>
      </c>
      <c r="E11" s="114">
        <v>2445997.41</v>
      </c>
    </row>
    <row r="12" spans="1:5" ht="63" customHeight="1" x14ac:dyDescent="0.25">
      <c r="A12" s="15" t="s">
        <v>76</v>
      </c>
      <c r="B12" s="70">
        <v>2389000.7599999998</v>
      </c>
      <c r="C12" s="71">
        <v>2403194.66</v>
      </c>
      <c r="D12" s="71">
        <v>2439229.5</v>
      </c>
      <c r="E12" s="71">
        <v>2445997.41</v>
      </c>
    </row>
    <row r="13" spans="1:5" x14ac:dyDescent="0.25">
      <c r="A13" s="10" t="s">
        <v>14</v>
      </c>
      <c r="B13" s="70"/>
      <c r="C13" s="71"/>
      <c r="D13" s="71"/>
      <c r="E13" s="71"/>
    </row>
    <row r="14" spans="1:5" ht="25.5" x14ac:dyDescent="0.25">
      <c r="A14" s="16" t="s">
        <v>15</v>
      </c>
      <c r="B14" s="70"/>
      <c r="C14" s="71"/>
      <c r="D14" s="71"/>
      <c r="E14" s="71"/>
    </row>
  </sheetData>
  <mergeCells count="5">
    <mergeCell ref="A1:E1"/>
    <mergeCell ref="A3:E3"/>
    <mergeCell ref="A5:E5"/>
    <mergeCell ref="A7:E7"/>
    <mergeCell ref="A2:E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149" t="s">
        <v>160</v>
      </c>
      <c r="B1" s="149"/>
      <c r="C1" s="149"/>
      <c r="D1" s="149"/>
      <c r="E1" s="149"/>
      <c r="F1" s="149"/>
      <c r="G1" s="149"/>
    </row>
    <row r="2" spans="1:7" ht="18" customHeight="1" x14ac:dyDescent="0.25">
      <c r="A2" s="4"/>
      <c r="B2" s="4"/>
      <c r="C2" s="159" t="s">
        <v>154</v>
      </c>
      <c r="D2" s="160"/>
      <c r="E2" s="160"/>
      <c r="F2" s="160"/>
      <c r="G2" s="160"/>
    </row>
    <row r="3" spans="1:7" ht="15.75" customHeight="1" x14ac:dyDescent="0.25">
      <c r="A3" s="149" t="s">
        <v>19</v>
      </c>
      <c r="B3" s="149"/>
      <c r="C3" s="149"/>
      <c r="D3" s="149"/>
      <c r="E3" s="149"/>
      <c r="F3" s="149"/>
      <c r="G3" s="149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8" customHeight="1" x14ac:dyDescent="0.25">
      <c r="A5" s="149" t="s">
        <v>48</v>
      </c>
      <c r="B5" s="149"/>
      <c r="C5" s="149"/>
      <c r="D5" s="149"/>
      <c r="E5" s="149"/>
      <c r="F5" s="149"/>
      <c r="G5" s="149"/>
    </row>
    <row r="6" spans="1:7" ht="18" x14ac:dyDescent="0.25">
      <c r="A6" s="4"/>
      <c r="B6" s="4"/>
      <c r="C6" s="4"/>
      <c r="D6" s="4"/>
      <c r="E6" s="4"/>
      <c r="F6" s="4"/>
      <c r="G6" s="5"/>
    </row>
    <row r="7" spans="1:7" ht="25.5" x14ac:dyDescent="0.25">
      <c r="A7" s="18" t="s">
        <v>5</v>
      </c>
      <c r="B7" s="17" t="s">
        <v>6</v>
      </c>
      <c r="C7" s="17" t="s">
        <v>29</v>
      </c>
      <c r="D7" s="17" t="s">
        <v>158</v>
      </c>
      <c r="E7" s="18" t="s">
        <v>156</v>
      </c>
      <c r="F7" s="18" t="s">
        <v>159</v>
      </c>
      <c r="G7" s="18" t="s">
        <v>171</v>
      </c>
    </row>
    <row r="8" spans="1:7" x14ac:dyDescent="0.25">
      <c r="A8" s="33"/>
      <c r="B8" s="34"/>
      <c r="C8" s="32" t="s">
        <v>50</v>
      </c>
      <c r="D8" s="34"/>
      <c r="E8" s="33"/>
      <c r="F8" s="33"/>
      <c r="G8" s="33"/>
    </row>
    <row r="9" spans="1:7" ht="25.5" x14ac:dyDescent="0.25">
      <c r="A9" s="10">
        <v>8</v>
      </c>
      <c r="B9" s="10"/>
      <c r="C9" s="10" t="s">
        <v>16</v>
      </c>
      <c r="D9" s="8"/>
      <c r="E9" s="9"/>
      <c r="F9" s="9"/>
      <c r="G9" s="9"/>
    </row>
    <row r="10" spans="1:7" x14ac:dyDescent="0.25">
      <c r="A10" s="10"/>
      <c r="B10" s="14">
        <v>84</v>
      </c>
      <c r="C10" s="14" t="s">
        <v>23</v>
      </c>
      <c r="D10" s="8"/>
      <c r="E10" s="9"/>
      <c r="F10" s="9"/>
      <c r="G10" s="9"/>
    </row>
    <row r="11" spans="1:7" x14ac:dyDescent="0.25">
      <c r="A11" s="10"/>
      <c r="B11" s="14"/>
      <c r="C11" s="36"/>
      <c r="D11" s="8"/>
      <c r="E11" s="9"/>
      <c r="F11" s="9"/>
      <c r="G11" s="9"/>
    </row>
    <row r="12" spans="1:7" x14ac:dyDescent="0.25">
      <c r="A12" s="10"/>
      <c r="B12" s="14"/>
      <c r="C12" s="32" t="s">
        <v>53</v>
      </c>
      <c r="D12" s="8"/>
      <c r="E12" s="9"/>
      <c r="F12" s="9"/>
      <c r="G12" s="9"/>
    </row>
    <row r="13" spans="1:7" ht="25.5" x14ac:dyDescent="0.25">
      <c r="A13" s="13">
        <v>5</v>
      </c>
      <c r="B13" s="13"/>
      <c r="C13" s="22" t="s">
        <v>17</v>
      </c>
      <c r="D13" s="8"/>
      <c r="E13" s="9"/>
      <c r="F13" s="9"/>
      <c r="G13" s="9"/>
    </row>
    <row r="14" spans="1:7" ht="25.5" x14ac:dyDescent="0.25">
      <c r="A14" s="14"/>
      <c r="B14" s="14">
        <v>54</v>
      </c>
      <c r="C14" s="23" t="s">
        <v>24</v>
      </c>
      <c r="D14" s="8"/>
      <c r="E14" s="9"/>
      <c r="F14" s="9"/>
      <c r="G14" s="9"/>
    </row>
  </sheetData>
  <mergeCells count="4">
    <mergeCell ref="A1:G1"/>
    <mergeCell ref="A3:G3"/>
    <mergeCell ref="A5:G5"/>
    <mergeCell ref="C2:G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E7" sqref="E7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49" t="s">
        <v>160</v>
      </c>
      <c r="B1" s="149"/>
      <c r="C1" s="149"/>
      <c r="D1" s="149"/>
      <c r="E1" s="149"/>
    </row>
    <row r="2" spans="1:5" ht="18" customHeight="1" x14ac:dyDescent="0.25">
      <c r="A2" s="159" t="s">
        <v>154</v>
      </c>
      <c r="B2" s="160"/>
      <c r="C2" s="160"/>
      <c r="D2" s="160"/>
      <c r="E2" s="160"/>
    </row>
    <row r="3" spans="1:5" ht="15.75" customHeight="1" x14ac:dyDescent="0.25">
      <c r="A3" s="149" t="s">
        <v>19</v>
      </c>
      <c r="B3" s="149"/>
      <c r="C3" s="149"/>
      <c r="D3" s="149"/>
      <c r="E3" s="149"/>
    </row>
    <row r="4" spans="1:5" ht="18" x14ac:dyDescent="0.25">
      <c r="A4" s="159"/>
      <c r="B4" s="174"/>
      <c r="C4" s="174"/>
      <c r="D4" s="174"/>
      <c r="E4" s="174"/>
    </row>
    <row r="5" spans="1:5" ht="18" customHeight="1" x14ac:dyDescent="0.25">
      <c r="A5" s="149" t="s">
        <v>49</v>
      </c>
      <c r="B5" s="149"/>
      <c r="C5" s="149"/>
      <c r="D5" s="149"/>
      <c r="E5" s="149"/>
    </row>
    <row r="6" spans="1:5" ht="18" x14ac:dyDescent="0.25">
      <c r="A6" s="4"/>
      <c r="B6" s="4"/>
      <c r="C6" s="4"/>
      <c r="D6" s="4"/>
      <c r="E6" s="5"/>
    </row>
    <row r="7" spans="1:5" ht="25.5" x14ac:dyDescent="0.25">
      <c r="A7" s="17" t="s">
        <v>41</v>
      </c>
      <c r="B7" s="17" t="s">
        <v>158</v>
      </c>
      <c r="C7" s="18" t="s">
        <v>156</v>
      </c>
      <c r="D7" s="18" t="s">
        <v>159</v>
      </c>
      <c r="E7" s="18" t="s">
        <v>172</v>
      </c>
    </row>
    <row r="8" spans="1:5" x14ac:dyDescent="0.25">
      <c r="A8" s="10" t="s">
        <v>50</v>
      </c>
      <c r="B8" s="8"/>
      <c r="C8" s="9"/>
      <c r="D8" s="9"/>
      <c r="E8" s="9"/>
    </row>
    <row r="9" spans="1:5" ht="25.5" x14ac:dyDescent="0.25">
      <c r="A9" s="10" t="s">
        <v>51</v>
      </c>
      <c r="B9" s="8"/>
      <c r="C9" s="9"/>
      <c r="D9" s="9"/>
      <c r="E9" s="9"/>
    </row>
    <row r="10" spans="1:5" ht="25.5" x14ac:dyDescent="0.25">
      <c r="A10" s="15" t="s">
        <v>52</v>
      </c>
      <c r="B10" s="8"/>
      <c r="C10" s="9"/>
      <c r="D10" s="9"/>
      <c r="E10" s="9"/>
    </row>
    <row r="11" spans="1:5" x14ac:dyDescent="0.25">
      <c r="A11" s="15"/>
      <c r="B11" s="8"/>
      <c r="C11" s="9"/>
      <c r="D11" s="9"/>
      <c r="E11" s="9"/>
    </row>
    <row r="12" spans="1:5" x14ac:dyDescent="0.25">
      <c r="A12" s="10" t="s">
        <v>53</v>
      </c>
      <c r="B12" s="8"/>
      <c r="C12" s="9"/>
      <c r="D12" s="9"/>
      <c r="E12" s="9"/>
    </row>
    <row r="13" spans="1:5" x14ac:dyDescent="0.25">
      <c r="A13" s="22" t="s">
        <v>44</v>
      </c>
      <c r="B13" s="8"/>
      <c r="C13" s="9"/>
      <c r="D13" s="9"/>
      <c r="E13" s="9"/>
    </row>
    <row r="14" spans="1:5" x14ac:dyDescent="0.25">
      <c r="A14" s="12" t="s">
        <v>45</v>
      </c>
      <c r="B14" s="8"/>
      <c r="C14" s="9"/>
      <c r="D14" s="9"/>
      <c r="E14" s="9"/>
    </row>
    <row r="15" spans="1:5" x14ac:dyDescent="0.25">
      <c r="A15" s="22" t="s">
        <v>46</v>
      </c>
      <c r="B15" s="8"/>
      <c r="C15" s="9"/>
      <c r="D15" s="9"/>
      <c r="E15" s="9"/>
    </row>
    <row r="16" spans="1:5" x14ac:dyDescent="0.25">
      <c r="A16" s="12" t="s">
        <v>47</v>
      </c>
      <c r="B16" s="8"/>
      <c r="C16" s="9"/>
      <c r="D16" s="9"/>
      <c r="E16" s="9"/>
    </row>
  </sheetData>
  <mergeCells count="5">
    <mergeCell ref="A1:E1"/>
    <mergeCell ref="A3:E3"/>
    <mergeCell ref="A5:E5"/>
    <mergeCell ref="A4:E4"/>
    <mergeCell ref="A2:E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7"/>
  <sheetViews>
    <sheetView tabSelected="1" topLeftCell="A19" workbookViewId="0">
      <selection activeCell="I41" sqref="I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28515625" customWidth="1"/>
    <col min="4" max="4" width="30" customWidth="1"/>
    <col min="5" max="8" width="25.28515625" customWidth="1"/>
  </cols>
  <sheetData>
    <row r="1" spans="1:8" ht="42" customHeight="1" x14ac:dyDescent="0.25">
      <c r="A1" s="149" t="s">
        <v>160</v>
      </c>
      <c r="B1" s="149"/>
      <c r="C1" s="149"/>
      <c r="D1" s="149"/>
      <c r="E1" s="149"/>
      <c r="F1" s="149"/>
      <c r="G1" s="149"/>
      <c r="H1" s="149"/>
    </row>
    <row r="2" spans="1:8" ht="18" x14ac:dyDescent="0.25">
      <c r="A2" s="4"/>
      <c r="B2" s="4"/>
      <c r="C2" s="159" t="s">
        <v>154</v>
      </c>
      <c r="D2" s="174"/>
      <c r="E2" s="174"/>
      <c r="F2" s="174"/>
      <c r="G2" s="174"/>
      <c r="H2" s="174"/>
    </row>
    <row r="3" spans="1:8" ht="18" customHeight="1" x14ac:dyDescent="0.25">
      <c r="A3" s="149" t="s">
        <v>18</v>
      </c>
      <c r="B3" s="151"/>
      <c r="C3" s="151"/>
      <c r="D3" s="151"/>
      <c r="E3" s="151"/>
      <c r="F3" s="151"/>
      <c r="G3" s="151"/>
      <c r="H3" s="151"/>
    </row>
    <row r="4" spans="1:8" ht="18" x14ac:dyDescent="0.25">
      <c r="A4" s="4"/>
      <c r="B4" s="4"/>
      <c r="C4" s="4"/>
      <c r="D4" s="4"/>
      <c r="E4" s="4"/>
      <c r="F4" s="4"/>
      <c r="G4" s="4"/>
      <c r="H4" s="5"/>
    </row>
    <row r="5" spans="1:8" ht="25.5" x14ac:dyDescent="0.25">
      <c r="A5" s="223" t="s">
        <v>20</v>
      </c>
      <c r="B5" s="224"/>
      <c r="C5" s="225"/>
      <c r="D5" s="17" t="s">
        <v>21</v>
      </c>
      <c r="E5" s="17" t="s">
        <v>158</v>
      </c>
      <c r="F5" s="18" t="s">
        <v>156</v>
      </c>
      <c r="G5" s="18" t="s">
        <v>159</v>
      </c>
      <c r="H5" s="18" t="s">
        <v>168</v>
      </c>
    </row>
    <row r="6" spans="1:8" ht="25.5" x14ac:dyDescent="0.25">
      <c r="A6" s="220" t="s">
        <v>77</v>
      </c>
      <c r="B6" s="221"/>
      <c r="C6" s="222"/>
      <c r="D6" s="124" t="s">
        <v>78</v>
      </c>
      <c r="E6" s="130">
        <f>SUM(E7,E11,E30,E35,E74,E86,E93,E108,E115)</f>
        <v>2389000.7599999998</v>
      </c>
      <c r="F6" s="131">
        <f>SUM(F7,F11,F30,F35,F74,F86,F93,F108,F115)</f>
        <v>2403194.66</v>
      </c>
      <c r="G6" s="130">
        <f>SUM(G7,G11,G30,G35,G74,G86,G93,G108,G115)</f>
        <v>2439229.5</v>
      </c>
      <c r="H6" s="130">
        <f>SUM(H7,H11,H30,H35,H74,H86,H93,H108,H115)</f>
        <v>2445997.41</v>
      </c>
    </row>
    <row r="7" spans="1:8" s="85" customFormat="1" x14ac:dyDescent="0.25">
      <c r="A7" s="197" t="s">
        <v>145</v>
      </c>
      <c r="B7" s="198"/>
      <c r="C7" s="199"/>
      <c r="D7" s="115" t="s">
        <v>79</v>
      </c>
      <c r="E7" s="116">
        <v>1006.22</v>
      </c>
      <c r="F7" s="117">
        <v>2712</v>
      </c>
      <c r="G7" s="116">
        <f>G8</f>
        <v>2712</v>
      </c>
      <c r="H7" s="116">
        <f>H8</f>
        <v>2712</v>
      </c>
    </row>
    <row r="8" spans="1:8" x14ac:dyDescent="0.25">
      <c r="A8" s="217" t="s">
        <v>80</v>
      </c>
      <c r="B8" s="218"/>
      <c r="C8" s="219"/>
      <c r="D8" s="62" t="s">
        <v>81</v>
      </c>
      <c r="E8" s="60">
        <v>1006.22</v>
      </c>
      <c r="F8" s="61">
        <v>2712</v>
      </c>
      <c r="G8" s="60">
        <v>2712</v>
      </c>
      <c r="H8" s="60">
        <v>2712</v>
      </c>
    </row>
    <row r="9" spans="1:8" x14ac:dyDescent="0.25">
      <c r="A9" s="203">
        <v>3</v>
      </c>
      <c r="B9" s="204"/>
      <c r="C9" s="205"/>
      <c r="D9" s="24" t="s">
        <v>9</v>
      </c>
      <c r="E9" s="60">
        <v>1006.22</v>
      </c>
      <c r="F9" s="61">
        <v>2712</v>
      </c>
      <c r="G9" s="60">
        <v>2712</v>
      </c>
      <c r="H9" s="60">
        <v>2712</v>
      </c>
    </row>
    <row r="10" spans="1:8" x14ac:dyDescent="0.25">
      <c r="A10" s="191">
        <v>32</v>
      </c>
      <c r="B10" s="192"/>
      <c r="C10" s="193"/>
      <c r="D10" s="24" t="s">
        <v>22</v>
      </c>
      <c r="E10" s="60">
        <v>1006.22</v>
      </c>
      <c r="F10" s="61">
        <v>2712</v>
      </c>
      <c r="G10" s="60">
        <v>2712</v>
      </c>
      <c r="H10" s="60">
        <v>2712</v>
      </c>
    </row>
    <row r="11" spans="1:8" s="85" customFormat="1" x14ac:dyDescent="0.25">
      <c r="A11" s="197" t="s">
        <v>146</v>
      </c>
      <c r="B11" s="198"/>
      <c r="C11" s="199"/>
      <c r="D11" s="115" t="s">
        <v>82</v>
      </c>
      <c r="E11" s="116">
        <f>E12+E15+E18+E21+E24+E27</f>
        <v>104023.17000000001</v>
      </c>
      <c r="F11" s="117">
        <f>F12+F15+F18+F21+F24+F27</f>
        <v>129000</v>
      </c>
      <c r="G11" s="116">
        <f>G12+G15+G18+G21+G24+G27</f>
        <v>129000</v>
      </c>
      <c r="H11" s="116">
        <f>H12+H15+H18+H21+H24+H27</f>
        <v>129000</v>
      </c>
    </row>
    <row r="12" spans="1:8" x14ac:dyDescent="0.25">
      <c r="A12" s="217" t="s">
        <v>80</v>
      </c>
      <c r="B12" s="218"/>
      <c r="C12" s="219"/>
      <c r="D12" s="62" t="s">
        <v>81</v>
      </c>
      <c r="E12" s="60">
        <v>309.69</v>
      </c>
      <c r="F12" s="63">
        <v>0</v>
      </c>
      <c r="G12" s="64">
        <v>0</v>
      </c>
      <c r="H12" s="60">
        <v>0</v>
      </c>
    </row>
    <row r="13" spans="1:8" ht="14.25" customHeight="1" x14ac:dyDescent="0.25">
      <c r="A13" s="203">
        <v>3</v>
      </c>
      <c r="B13" s="204"/>
      <c r="C13" s="205"/>
      <c r="D13" s="24" t="s">
        <v>9</v>
      </c>
      <c r="E13" s="60">
        <v>309.69</v>
      </c>
      <c r="F13" s="61">
        <v>0</v>
      </c>
      <c r="G13" s="60">
        <v>0</v>
      </c>
      <c r="H13" s="60">
        <v>0</v>
      </c>
    </row>
    <row r="14" spans="1:8" ht="15" customHeight="1" x14ac:dyDescent="0.25">
      <c r="A14" s="50">
        <v>32</v>
      </c>
      <c r="B14" s="51"/>
      <c r="C14" s="24"/>
      <c r="D14" s="24" t="s">
        <v>22</v>
      </c>
      <c r="E14" s="60">
        <v>309.69</v>
      </c>
      <c r="F14" s="61">
        <v>0</v>
      </c>
      <c r="G14" s="60">
        <v>0</v>
      </c>
      <c r="H14" s="60">
        <v>0</v>
      </c>
    </row>
    <row r="15" spans="1:8" ht="25.5" x14ac:dyDescent="0.25">
      <c r="A15" s="212" t="s">
        <v>83</v>
      </c>
      <c r="B15" s="215"/>
      <c r="C15" s="216"/>
      <c r="D15" s="25" t="s">
        <v>84</v>
      </c>
      <c r="E15" s="60">
        <v>2161.9699999999998</v>
      </c>
      <c r="F15" s="63">
        <v>0</v>
      </c>
      <c r="G15" s="64">
        <v>0</v>
      </c>
      <c r="H15" s="60">
        <v>0</v>
      </c>
    </row>
    <row r="16" spans="1:8" x14ac:dyDescent="0.25">
      <c r="A16" s="203">
        <v>3</v>
      </c>
      <c r="B16" s="169"/>
      <c r="C16" s="170"/>
      <c r="D16" s="24" t="s">
        <v>9</v>
      </c>
      <c r="E16" s="60">
        <v>2161.9699999999998</v>
      </c>
      <c r="F16" s="61">
        <v>0</v>
      </c>
      <c r="G16" s="60">
        <v>0</v>
      </c>
      <c r="H16" s="60">
        <v>0</v>
      </c>
    </row>
    <row r="17" spans="1:8" ht="15" customHeight="1" x14ac:dyDescent="0.25">
      <c r="A17" s="203">
        <v>32</v>
      </c>
      <c r="B17" s="169"/>
      <c r="C17" s="170"/>
      <c r="D17" s="24" t="s">
        <v>22</v>
      </c>
      <c r="E17" s="60">
        <v>2161.9699999999998</v>
      </c>
      <c r="F17" s="61">
        <v>0</v>
      </c>
      <c r="G17" s="60">
        <v>0</v>
      </c>
      <c r="H17" s="60">
        <v>0</v>
      </c>
    </row>
    <row r="18" spans="1:8" ht="25.5" x14ac:dyDescent="0.25">
      <c r="A18" s="212" t="s">
        <v>85</v>
      </c>
      <c r="B18" s="215"/>
      <c r="C18" s="216"/>
      <c r="D18" s="25" t="s">
        <v>86</v>
      </c>
      <c r="E18" s="64">
        <v>4131.8500000000004</v>
      </c>
      <c r="F18" s="63">
        <v>9000</v>
      </c>
      <c r="G18" s="64">
        <v>9000</v>
      </c>
      <c r="H18" s="80">
        <v>9000</v>
      </c>
    </row>
    <row r="19" spans="1:8" x14ac:dyDescent="0.25">
      <c r="A19" s="191">
        <v>3</v>
      </c>
      <c r="B19" s="192"/>
      <c r="C19" s="193"/>
      <c r="D19" s="24" t="s">
        <v>9</v>
      </c>
      <c r="E19" s="60">
        <v>4131.8500000000004</v>
      </c>
      <c r="F19" s="61">
        <v>9000</v>
      </c>
      <c r="G19" s="60">
        <v>9000</v>
      </c>
      <c r="H19" s="60">
        <v>9000</v>
      </c>
    </row>
    <row r="20" spans="1:8" x14ac:dyDescent="0.25">
      <c r="A20" s="52">
        <v>32</v>
      </c>
      <c r="B20" s="53"/>
      <c r="C20" s="54"/>
      <c r="D20" s="24" t="s">
        <v>22</v>
      </c>
      <c r="E20" s="60">
        <v>4131.8500000000004</v>
      </c>
      <c r="F20" s="61">
        <v>9000</v>
      </c>
      <c r="G20" s="60">
        <v>9000</v>
      </c>
      <c r="H20" s="88">
        <v>9000</v>
      </c>
    </row>
    <row r="21" spans="1:8" ht="38.25" x14ac:dyDescent="0.25">
      <c r="A21" s="184" t="s">
        <v>87</v>
      </c>
      <c r="B21" s="185"/>
      <c r="C21" s="186"/>
      <c r="D21" s="25" t="s">
        <v>88</v>
      </c>
      <c r="E21" s="64">
        <v>5931.25</v>
      </c>
      <c r="F21" s="63">
        <v>0</v>
      </c>
      <c r="G21" s="64">
        <v>0</v>
      </c>
      <c r="H21" s="91">
        <v>0</v>
      </c>
    </row>
    <row r="22" spans="1:8" x14ac:dyDescent="0.25">
      <c r="A22" s="52">
        <v>3</v>
      </c>
      <c r="B22" s="53"/>
      <c r="C22" s="54"/>
      <c r="D22" s="24" t="s">
        <v>9</v>
      </c>
      <c r="E22" s="60">
        <v>5931.25</v>
      </c>
      <c r="F22" s="61">
        <v>0</v>
      </c>
      <c r="G22" s="60">
        <v>0</v>
      </c>
      <c r="H22" s="88">
        <v>0</v>
      </c>
    </row>
    <row r="23" spans="1:8" x14ac:dyDescent="0.25">
      <c r="A23" s="52">
        <v>32</v>
      </c>
      <c r="B23" s="53"/>
      <c r="C23" s="54"/>
      <c r="D23" s="24" t="s">
        <v>22</v>
      </c>
      <c r="E23" s="60">
        <v>5931.25</v>
      </c>
      <c r="F23" s="61">
        <v>0</v>
      </c>
      <c r="G23" s="60">
        <v>0</v>
      </c>
      <c r="H23" s="88">
        <v>0</v>
      </c>
    </row>
    <row r="24" spans="1:8" ht="25.5" x14ac:dyDescent="0.25">
      <c r="A24" s="184" t="s">
        <v>89</v>
      </c>
      <c r="B24" s="185"/>
      <c r="C24" s="186"/>
      <c r="D24" s="25" t="s">
        <v>90</v>
      </c>
      <c r="E24" s="64">
        <v>2627.2</v>
      </c>
      <c r="F24" s="63">
        <v>0</v>
      </c>
      <c r="G24" s="64">
        <v>0</v>
      </c>
      <c r="H24" s="88">
        <v>0</v>
      </c>
    </row>
    <row r="25" spans="1:8" x14ac:dyDescent="0.25">
      <c r="A25" s="52">
        <v>3</v>
      </c>
      <c r="B25" s="53"/>
      <c r="C25" s="54"/>
      <c r="D25" s="24" t="s">
        <v>9</v>
      </c>
      <c r="E25" s="60">
        <v>2627.2</v>
      </c>
      <c r="F25" s="61">
        <v>0</v>
      </c>
      <c r="G25" s="60">
        <v>0</v>
      </c>
      <c r="H25" s="88">
        <v>0</v>
      </c>
    </row>
    <row r="26" spans="1:8" x14ac:dyDescent="0.25">
      <c r="A26" s="52">
        <v>32</v>
      </c>
      <c r="B26" s="53"/>
      <c r="C26" s="54"/>
      <c r="D26" s="24" t="s">
        <v>22</v>
      </c>
      <c r="E26" s="60">
        <v>2627.2</v>
      </c>
      <c r="F26" s="61">
        <v>0</v>
      </c>
      <c r="G26" s="60">
        <v>0</v>
      </c>
      <c r="H26" s="88">
        <v>0</v>
      </c>
    </row>
    <row r="27" spans="1:8" x14ac:dyDescent="0.25">
      <c r="A27" s="211" t="s">
        <v>91</v>
      </c>
      <c r="B27" s="211"/>
      <c r="C27" s="211"/>
      <c r="D27" s="68" t="s">
        <v>92</v>
      </c>
      <c r="E27" s="64">
        <v>88861.21</v>
      </c>
      <c r="F27" s="63">
        <v>120000</v>
      </c>
      <c r="G27" s="64">
        <v>120000</v>
      </c>
      <c r="H27" s="89">
        <v>120000</v>
      </c>
    </row>
    <row r="28" spans="1:8" x14ac:dyDescent="0.25">
      <c r="A28" s="52">
        <v>3</v>
      </c>
      <c r="B28" s="53"/>
      <c r="C28" s="54"/>
      <c r="D28" s="24" t="s">
        <v>9</v>
      </c>
      <c r="E28" s="60">
        <v>88861.21</v>
      </c>
      <c r="F28" s="61">
        <v>120000</v>
      </c>
      <c r="G28" s="60">
        <v>120000</v>
      </c>
      <c r="H28" s="88">
        <v>120000</v>
      </c>
    </row>
    <row r="29" spans="1:8" x14ac:dyDescent="0.25">
      <c r="A29" s="52">
        <v>32</v>
      </c>
      <c r="B29" s="53"/>
      <c r="C29" s="54"/>
      <c r="D29" s="24" t="s">
        <v>22</v>
      </c>
      <c r="E29" s="60">
        <v>88861.21</v>
      </c>
      <c r="F29" s="61">
        <v>120000</v>
      </c>
      <c r="G29" s="60">
        <v>120000</v>
      </c>
      <c r="H29" s="88">
        <v>120000</v>
      </c>
    </row>
    <row r="30" spans="1:8" s="85" customFormat="1" ht="25.5" x14ac:dyDescent="0.25">
      <c r="A30" s="197" t="s">
        <v>147</v>
      </c>
      <c r="B30" s="198"/>
      <c r="C30" s="199"/>
      <c r="D30" s="115" t="s">
        <v>93</v>
      </c>
      <c r="E30" s="118">
        <f>E32</f>
        <v>110989.8</v>
      </c>
      <c r="F30" s="119">
        <v>110768</v>
      </c>
      <c r="G30" s="118">
        <f>G31</f>
        <v>110768</v>
      </c>
      <c r="H30" s="120">
        <f>H31</f>
        <v>110768</v>
      </c>
    </row>
    <row r="31" spans="1:8" x14ac:dyDescent="0.25">
      <c r="A31" s="212" t="s">
        <v>94</v>
      </c>
      <c r="B31" s="213"/>
      <c r="C31" s="214"/>
      <c r="D31" s="25" t="s">
        <v>95</v>
      </c>
      <c r="E31" s="64">
        <v>110989.8</v>
      </c>
      <c r="F31" s="63">
        <v>110768</v>
      </c>
      <c r="G31" s="64">
        <v>110768</v>
      </c>
      <c r="H31" s="88">
        <v>110768</v>
      </c>
    </row>
    <row r="32" spans="1:8" x14ac:dyDescent="0.25">
      <c r="A32" s="203">
        <v>3</v>
      </c>
      <c r="B32" s="204"/>
      <c r="C32" s="205"/>
      <c r="D32" s="31" t="s">
        <v>9</v>
      </c>
      <c r="E32" s="60">
        <v>110989.8</v>
      </c>
      <c r="F32" s="61">
        <v>110768</v>
      </c>
      <c r="G32" s="60">
        <v>110768</v>
      </c>
      <c r="H32" s="88">
        <v>110768</v>
      </c>
    </row>
    <row r="33" spans="1:8" x14ac:dyDescent="0.25">
      <c r="A33" s="191">
        <v>32</v>
      </c>
      <c r="B33" s="192"/>
      <c r="C33" s="193"/>
      <c r="D33" s="24" t="s">
        <v>22</v>
      </c>
      <c r="E33" s="60">
        <v>110989.8</v>
      </c>
      <c r="F33" s="61">
        <v>110768</v>
      </c>
      <c r="G33" s="60">
        <v>110768</v>
      </c>
      <c r="H33" s="88">
        <v>110768</v>
      </c>
    </row>
    <row r="34" spans="1:8" x14ac:dyDescent="0.25">
      <c r="A34" s="52">
        <v>37</v>
      </c>
      <c r="B34" s="53"/>
      <c r="C34" s="54"/>
      <c r="D34" s="24" t="s">
        <v>96</v>
      </c>
      <c r="E34" s="60">
        <v>0</v>
      </c>
      <c r="F34" s="61">
        <v>0</v>
      </c>
      <c r="G34" s="60">
        <v>0</v>
      </c>
      <c r="H34" s="88">
        <v>0</v>
      </c>
    </row>
    <row r="35" spans="1:8" s="85" customFormat="1" x14ac:dyDescent="0.25">
      <c r="A35" s="197" t="s">
        <v>148</v>
      </c>
      <c r="B35" s="198"/>
      <c r="C35" s="199"/>
      <c r="D35" s="121" t="s">
        <v>97</v>
      </c>
      <c r="E35" s="118">
        <f>E36+E40+E46+E51+E54+E64+E71</f>
        <v>1801604.87</v>
      </c>
      <c r="F35" s="119">
        <f>F36+F40+F46+F51+F54+F64+F71</f>
        <v>1729225.69</v>
      </c>
      <c r="G35" s="118">
        <f>G36+G40+G46+G51+G54+G64+G71</f>
        <v>1729225.69</v>
      </c>
      <c r="H35" s="120">
        <f>H36+H40+H46+H51+H54+H64+H71</f>
        <v>1730993.6</v>
      </c>
    </row>
    <row r="36" spans="1:8" x14ac:dyDescent="0.25">
      <c r="A36" s="208" t="s">
        <v>80</v>
      </c>
      <c r="B36" s="209"/>
      <c r="C36" s="210"/>
      <c r="D36" s="25" t="s">
        <v>81</v>
      </c>
      <c r="E36" s="64">
        <v>0</v>
      </c>
      <c r="F36" s="63">
        <v>5104</v>
      </c>
      <c r="G36" s="64">
        <v>5104</v>
      </c>
      <c r="H36" s="88">
        <v>5104</v>
      </c>
    </row>
    <row r="37" spans="1:8" x14ac:dyDescent="0.25">
      <c r="A37" s="203">
        <v>3</v>
      </c>
      <c r="B37" s="204"/>
      <c r="C37" s="205"/>
      <c r="D37" s="31" t="s">
        <v>9</v>
      </c>
      <c r="E37" s="60">
        <v>0</v>
      </c>
      <c r="F37" s="61">
        <v>5104</v>
      </c>
      <c r="G37" s="60">
        <v>5104</v>
      </c>
      <c r="H37" s="88">
        <v>5104</v>
      </c>
    </row>
    <row r="38" spans="1:8" x14ac:dyDescent="0.25">
      <c r="A38" s="191">
        <v>32</v>
      </c>
      <c r="B38" s="192"/>
      <c r="C38" s="193"/>
      <c r="D38" s="24" t="s">
        <v>22</v>
      </c>
      <c r="E38" s="60">
        <v>0</v>
      </c>
      <c r="F38" s="61">
        <v>5104</v>
      </c>
      <c r="G38" s="60">
        <v>5104</v>
      </c>
      <c r="H38" s="88">
        <v>5104</v>
      </c>
    </row>
    <row r="39" spans="1:8" ht="25.5" x14ac:dyDescent="0.25">
      <c r="A39" s="52">
        <v>42</v>
      </c>
      <c r="B39" s="53"/>
      <c r="C39" s="54"/>
      <c r="D39" s="24" t="s">
        <v>11</v>
      </c>
      <c r="E39" s="60">
        <v>0</v>
      </c>
      <c r="F39" s="61">
        <v>0</v>
      </c>
      <c r="G39" s="60">
        <v>0</v>
      </c>
      <c r="H39" s="88">
        <v>0</v>
      </c>
    </row>
    <row r="40" spans="1:8" s="90" customFormat="1" x14ac:dyDescent="0.25">
      <c r="A40" s="184" t="s">
        <v>98</v>
      </c>
      <c r="B40" s="206"/>
      <c r="C40" s="207"/>
      <c r="D40" s="69" t="s">
        <v>99</v>
      </c>
      <c r="E40" s="64">
        <f>E41</f>
        <v>84147.97</v>
      </c>
      <c r="F40" s="63">
        <v>80295</v>
      </c>
      <c r="G40" s="64">
        <v>80295</v>
      </c>
      <c r="H40" s="92">
        <f>H41+H44</f>
        <v>82062.91</v>
      </c>
    </row>
    <row r="41" spans="1:8" x14ac:dyDescent="0.25">
      <c r="A41" s="52">
        <v>3</v>
      </c>
      <c r="B41" s="53"/>
      <c r="C41" s="54"/>
      <c r="D41" s="24" t="s">
        <v>9</v>
      </c>
      <c r="E41" s="60">
        <f>E42+E43</f>
        <v>84147.97</v>
      </c>
      <c r="F41" s="61">
        <v>80295</v>
      </c>
      <c r="G41" s="60">
        <v>80295</v>
      </c>
      <c r="H41" s="88">
        <f>H42+H43</f>
        <v>82062.91</v>
      </c>
    </row>
    <row r="42" spans="1:8" x14ac:dyDescent="0.25">
      <c r="A42" s="52">
        <v>32</v>
      </c>
      <c r="B42" s="53"/>
      <c r="C42" s="54"/>
      <c r="D42" s="24" t="s">
        <v>22</v>
      </c>
      <c r="E42" s="60">
        <v>82925.45</v>
      </c>
      <c r="F42" s="61">
        <v>79038</v>
      </c>
      <c r="G42" s="60">
        <v>79038</v>
      </c>
      <c r="H42" s="88">
        <v>80805.91</v>
      </c>
    </row>
    <row r="43" spans="1:8" x14ac:dyDescent="0.25">
      <c r="A43" s="52">
        <v>34</v>
      </c>
      <c r="B43" s="53"/>
      <c r="C43" s="54"/>
      <c r="D43" s="24" t="s">
        <v>66</v>
      </c>
      <c r="E43" s="60">
        <v>1222.52</v>
      </c>
      <c r="F43" s="61">
        <v>1257</v>
      </c>
      <c r="G43" s="60">
        <v>1257</v>
      </c>
      <c r="H43" s="88">
        <v>1257</v>
      </c>
    </row>
    <row r="44" spans="1:8" ht="25.5" x14ac:dyDescent="0.25">
      <c r="A44" s="52">
        <v>42</v>
      </c>
      <c r="B44" s="53"/>
      <c r="C44" s="54"/>
      <c r="D44" s="24" t="s">
        <v>11</v>
      </c>
      <c r="E44" s="60">
        <v>0</v>
      </c>
      <c r="F44" s="61">
        <v>0</v>
      </c>
      <c r="G44" s="60">
        <v>0</v>
      </c>
      <c r="H44" s="88">
        <v>0</v>
      </c>
    </row>
    <row r="45" spans="1:8" x14ac:dyDescent="0.25">
      <c r="A45" s="52">
        <v>45</v>
      </c>
      <c r="B45" s="53"/>
      <c r="C45" s="54"/>
      <c r="D45" s="24" t="s">
        <v>100</v>
      </c>
      <c r="E45" s="60">
        <v>0</v>
      </c>
      <c r="F45" s="61">
        <v>0</v>
      </c>
      <c r="G45" s="60">
        <v>0</v>
      </c>
      <c r="H45" s="88">
        <v>0</v>
      </c>
    </row>
    <row r="46" spans="1:8" x14ac:dyDescent="0.25">
      <c r="A46" s="184" t="s">
        <v>101</v>
      </c>
      <c r="B46" s="185"/>
      <c r="C46" s="186"/>
      <c r="D46" s="69" t="s">
        <v>102</v>
      </c>
      <c r="E46" s="64">
        <f>E47+E49</f>
        <v>8534.85</v>
      </c>
      <c r="F46" s="63">
        <v>15825.46</v>
      </c>
      <c r="G46" s="64">
        <f>G47+G49</f>
        <v>15825.46</v>
      </c>
      <c r="H46" s="91">
        <f>H47+H49</f>
        <v>15825.46</v>
      </c>
    </row>
    <row r="47" spans="1:8" x14ac:dyDescent="0.25">
      <c r="A47" s="52">
        <v>3</v>
      </c>
      <c r="B47" s="53"/>
      <c r="C47" s="54"/>
      <c r="D47" s="24" t="s">
        <v>9</v>
      </c>
      <c r="E47" s="60">
        <f>E48</f>
        <v>8384.26</v>
      </c>
      <c r="F47" s="61">
        <v>10325.459999999999</v>
      </c>
      <c r="G47" s="60">
        <v>10325.459999999999</v>
      </c>
      <c r="H47" s="88">
        <v>10325.459999999999</v>
      </c>
    </row>
    <row r="48" spans="1:8" x14ac:dyDescent="0.25">
      <c r="A48" s="52">
        <v>32</v>
      </c>
      <c r="B48" s="53"/>
      <c r="C48" s="54"/>
      <c r="D48" s="24" t="s">
        <v>22</v>
      </c>
      <c r="E48" s="60">
        <v>8384.26</v>
      </c>
      <c r="F48" s="61">
        <v>10325.459999999999</v>
      </c>
      <c r="G48" s="60">
        <v>10325.459999999999</v>
      </c>
      <c r="H48" s="88">
        <v>10325.459999999999</v>
      </c>
    </row>
    <row r="49" spans="1:12" ht="25.5" x14ac:dyDescent="0.25">
      <c r="A49" s="52">
        <v>4</v>
      </c>
      <c r="B49" s="53"/>
      <c r="C49" s="54"/>
      <c r="D49" s="24" t="s">
        <v>11</v>
      </c>
      <c r="E49" s="60">
        <v>150.59</v>
      </c>
      <c r="F49" s="61">
        <v>5500</v>
      </c>
      <c r="G49" s="60">
        <v>5500</v>
      </c>
      <c r="H49" s="88">
        <v>5500</v>
      </c>
      <c r="K49" t="s">
        <v>162</v>
      </c>
    </row>
    <row r="50" spans="1:12" ht="25.5" x14ac:dyDescent="0.25">
      <c r="A50" s="52">
        <v>42</v>
      </c>
      <c r="B50" s="53"/>
      <c r="C50" s="54"/>
      <c r="D50" s="24" t="s">
        <v>103</v>
      </c>
      <c r="E50" s="60">
        <v>150.59</v>
      </c>
      <c r="F50" s="61">
        <v>5500</v>
      </c>
      <c r="G50" s="60">
        <v>5500</v>
      </c>
      <c r="H50" s="88">
        <v>5500</v>
      </c>
    </row>
    <row r="51" spans="1:12" ht="25.5" x14ac:dyDescent="0.25">
      <c r="A51" s="184" t="s">
        <v>83</v>
      </c>
      <c r="B51" s="185"/>
      <c r="C51" s="186"/>
      <c r="D51" s="25" t="s">
        <v>104</v>
      </c>
      <c r="E51" s="64">
        <f>E52</f>
        <v>1440</v>
      </c>
      <c r="F51" s="63">
        <v>1415</v>
      </c>
      <c r="G51" s="64">
        <v>1415</v>
      </c>
      <c r="H51" s="91">
        <v>1415</v>
      </c>
    </row>
    <row r="52" spans="1:12" x14ac:dyDescent="0.25">
      <c r="A52" s="52">
        <v>3</v>
      </c>
      <c r="B52" s="53"/>
      <c r="C52" s="54"/>
      <c r="D52" s="24" t="s">
        <v>9</v>
      </c>
      <c r="E52" s="60">
        <v>1440</v>
      </c>
      <c r="F52" s="61">
        <v>1415</v>
      </c>
      <c r="G52" s="60">
        <v>1415</v>
      </c>
      <c r="H52" s="88">
        <v>1415</v>
      </c>
    </row>
    <row r="53" spans="1:12" x14ac:dyDescent="0.25">
      <c r="A53" s="52">
        <v>32</v>
      </c>
      <c r="B53" s="53"/>
      <c r="C53" s="54"/>
      <c r="D53" s="24" t="s">
        <v>22</v>
      </c>
      <c r="E53" s="60">
        <v>1440</v>
      </c>
      <c r="F53" s="61">
        <v>1415</v>
      </c>
      <c r="G53" s="60">
        <v>1415</v>
      </c>
      <c r="H53" s="88">
        <v>1415</v>
      </c>
    </row>
    <row r="54" spans="1:12" x14ac:dyDescent="0.25">
      <c r="A54" s="184" t="s">
        <v>94</v>
      </c>
      <c r="B54" s="185"/>
      <c r="C54" s="186"/>
      <c r="D54" s="25" t="s">
        <v>95</v>
      </c>
      <c r="E54" s="64">
        <f>E55+E61</f>
        <v>1684721.99</v>
      </c>
      <c r="F54" s="63">
        <f>F55+F61</f>
        <v>1599027.23</v>
      </c>
      <c r="G54" s="64">
        <f>G55+G61</f>
        <v>1599027.23</v>
      </c>
      <c r="H54" s="91">
        <f>H55+H61</f>
        <v>1599027.23</v>
      </c>
    </row>
    <row r="55" spans="1:12" x14ac:dyDescent="0.25">
      <c r="A55" s="52">
        <v>3</v>
      </c>
      <c r="B55" s="53"/>
      <c r="C55" s="54"/>
      <c r="D55" s="24" t="s">
        <v>9</v>
      </c>
      <c r="E55" s="60">
        <v>1657202.58</v>
      </c>
      <c r="F55" s="61">
        <v>1569801.23</v>
      </c>
      <c r="G55" s="60">
        <f>G56+G57+G58+G59+G60</f>
        <v>1569801.23</v>
      </c>
      <c r="H55" s="88">
        <f>H56+H57+H58+H59+H60</f>
        <v>1569801.23</v>
      </c>
    </row>
    <row r="56" spans="1:12" x14ac:dyDescent="0.25">
      <c r="A56" s="52">
        <v>31</v>
      </c>
      <c r="B56" s="53"/>
      <c r="C56" s="54"/>
      <c r="D56" s="24" t="s">
        <v>10</v>
      </c>
      <c r="E56" s="60">
        <v>1609058.7</v>
      </c>
      <c r="F56" s="61">
        <v>1471236</v>
      </c>
      <c r="G56" s="60">
        <v>1471236</v>
      </c>
      <c r="H56" s="88">
        <v>1471236</v>
      </c>
    </row>
    <row r="57" spans="1:12" x14ac:dyDescent="0.25">
      <c r="A57" s="52">
        <v>32</v>
      </c>
      <c r="B57" s="53"/>
      <c r="C57" s="54"/>
      <c r="D57" s="24" t="s">
        <v>22</v>
      </c>
      <c r="E57" s="60">
        <v>46998.720000000001</v>
      </c>
      <c r="F57" s="61">
        <v>58508.23</v>
      </c>
      <c r="G57" s="60">
        <v>58508.23</v>
      </c>
      <c r="H57" s="88">
        <v>58508.23</v>
      </c>
    </row>
    <row r="58" spans="1:12" x14ac:dyDescent="0.25">
      <c r="A58" s="52">
        <v>34</v>
      </c>
      <c r="B58" s="53"/>
      <c r="C58" s="54"/>
      <c r="D58" s="24" t="s">
        <v>66</v>
      </c>
      <c r="E58" s="60">
        <v>0</v>
      </c>
      <c r="F58" s="61">
        <v>240</v>
      </c>
      <c r="G58" s="60">
        <v>240</v>
      </c>
      <c r="H58" s="88">
        <v>240</v>
      </c>
      <c r="L58" t="s">
        <v>167</v>
      </c>
    </row>
    <row r="59" spans="1:12" x14ac:dyDescent="0.25">
      <c r="A59" s="52">
        <v>37</v>
      </c>
      <c r="B59" s="53"/>
      <c r="C59" s="54"/>
      <c r="D59" s="24" t="s">
        <v>96</v>
      </c>
      <c r="E59" s="60">
        <v>0</v>
      </c>
      <c r="F59" s="61">
        <v>39817</v>
      </c>
      <c r="G59" s="60">
        <v>39817</v>
      </c>
      <c r="H59" s="88">
        <v>39817</v>
      </c>
    </row>
    <row r="60" spans="1:12" x14ac:dyDescent="0.25">
      <c r="A60" s="52">
        <v>38</v>
      </c>
      <c r="B60" s="53"/>
      <c r="C60" s="54"/>
      <c r="D60" s="24" t="s">
        <v>163</v>
      </c>
      <c r="E60" s="60">
        <v>1145.1600000000001</v>
      </c>
      <c r="F60" s="61">
        <v>0</v>
      </c>
      <c r="G60" s="60"/>
      <c r="H60" s="88"/>
    </row>
    <row r="61" spans="1:12" ht="25.5" x14ac:dyDescent="0.25">
      <c r="A61" s="52">
        <v>4</v>
      </c>
      <c r="B61" s="53"/>
      <c r="C61" s="54"/>
      <c r="D61" s="24" t="s">
        <v>11</v>
      </c>
      <c r="E61" s="60">
        <v>27519.41</v>
      </c>
      <c r="F61" s="61">
        <v>29226</v>
      </c>
      <c r="G61" s="60">
        <v>29226</v>
      </c>
      <c r="H61" s="88">
        <v>29226</v>
      </c>
    </row>
    <row r="62" spans="1:12" x14ac:dyDescent="0.25">
      <c r="A62" s="52">
        <v>42</v>
      </c>
      <c r="B62" s="53"/>
      <c r="C62" s="54"/>
      <c r="D62" s="24" t="s">
        <v>105</v>
      </c>
      <c r="E62" s="60">
        <v>27519.41</v>
      </c>
      <c r="F62" s="61">
        <v>29226</v>
      </c>
      <c r="G62" s="60">
        <v>29226</v>
      </c>
      <c r="H62" s="88">
        <v>29226</v>
      </c>
    </row>
    <row r="63" spans="1:12" x14ac:dyDescent="0.25">
      <c r="A63" s="52">
        <v>45</v>
      </c>
      <c r="B63" s="53"/>
      <c r="C63" s="54"/>
      <c r="D63" s="24" t="s">
        <v>100</v>
      </c>
      <c r="E63" s="60">
        <v>0</v>
      </c>
      <c r="F63" s="61">
        <v>0</v>
      </c>
      <c r="G63" s="60">
        <v>0</v>
      </c>
      <c r="H63" s="88">
        <v>0</v>
      </c>
    </row>
    <row r="64" spans="1:12" ht="25.5" x14ac:dyDescent="0.25">
      <c r="A64" s="184" t="s">
        <v>89</v>
      </c>
      <c r="B64" s="185"/>
      <c r="C64" s="186"/>
      <c r="D64" s="25" t="s">
        <v>90</v>
      </c>
      <c r="E64" s="64">
        <f>E65+E69</f>
        <v>22335.26</v>
      </c>
      <c r="F64" s="63">
        <f>F65</f>
        <v>26524</v>
      </c>
      <c r="G64" s="64">
        <f>G66+G67+G68</f>
        <v>26524</v>
      </c>
      <c r="H64" s="91">
        <f>H65</f>
        <v>26524</v>
      </c>
    </row>
    <row r="65" spans="1:8" x14ac:dyDescent="0.25">
      <c r="A65" s="52">
        <v>3</v>
      </c>
      <c r="B65" s="53"/>
      <c r="C65" s="54"/>
      <c r="D65" s="24" t="s">
        <v>9</v>
      </c>
      <c r="E65" s="60">
        <f>E66+E67+E68</f>
        <v>22185.26</v>
      </c>
      <c r="F65" s="61">
        <f>F66+F67+F68</f>
        <v>26524</v>
      </c>
      <c r="G65" s="60">
        <v>26524</v>
      </c>
      <c r="H65" s="88">
        <f>H66+H67+H68</f>
        <v>26524</v>
      </c>
    </row>
    <row r="66" spans="1:8" x14ac:dyDescent="0.25">
      <c r="A66" s="52">
        <v>31</v>
      </c>
      <c r="B66" s="53"/>
      <c r="C66" s="54"/>
      <c r="D66" s="24" t="s">
        <v>10</v>
      </c>
      <c r="E66" s="60">
        <v>530</v>
      </c>
      <c r="F66" s="61">
        <v>0</v>
      </c>
      <c r="G66" s="60">
        <v>0</v>
      </c>
      <c r="H66" s="88">
        <v>0</v>
      </c>
    </row>
    <row r="67" spans="1:8" x14ac:dyDescent="0.25">
      <c r="A67" s="52">
        <v>32</v>
      </c>
      <c r="B67" s="53"/>
      <c r="C67" s="54"/>
      <c r="D67" s="24" t="s">
        <v>22</v>
      </c>
      <c r="E67" s="60">
        <v>600</v>
      </c>
      <c r="F67" s="61">
        <v>3194</v>
      </c>
      <c r="G67" s="60">
        <v>3194</v>
      </c>
      <c r="H67" s="88">
        <v>3194</v>
      </c>
    </row>
    <row r="68" spans="1:8" x14ac:dyDescent="0.25">
      <c r="A68" s="52">
        <v>37</v>
      </c>
      <c r="B68" s="53"/>
      <c r="C68" s="54"/>
      <c r="D68" s="24" t="s">
        <v>96</v>
      </c>
      <c r="E68" s="60">
        <v>21055.26</v>
      </c>
      <c r="F68" s="61">
        <v>23330</v>
      </c>
      <c r="G68" s="60">
        <v>23330</v>
      </c>
      <c r="H68" s="88">
        <v>23330</v>
      </c>
    </row>
    <row r="69" spans="1:8" ht="25.5" x14ac:dyDescent="0.25">
      <c r="A69" s="52">
        <v>4</v>
      </c>
      <c r="B69" s="53"/>
      <c r="C69" s="54"/>
      <c r="D69" s="24" t="s">
        <v>11</v>
      </c>
      <c r="E69" s="60">
        <f>E70</f>
        <v>150</v>
      </c>
      <c r="F69" s="61">
        <v>0</v>
      </c>
      <c r="G69" s="60">
        <v>0</v>
      </c>
      <c r="H69" s="88">
        <v>0</v>
      </c>
    </row>
    <row r="70" spans="1:8" ht="25.5" x14ac:dyDescent="0.25">
      <c r="A70" s="52">
        <v>42</v>
      </c>
      <c r="B70" s="53"/>
      <c r="C70" s="54"/>
      <c r="D70" s="24" t="s">
        <v>103</v>
      </c>
      <c r="E70" s="60">
        <v>150</v>
      </c>
      <c r="F70" s="61">
        <v>0</v>
      </c>
      <c r="G70" s="60">
        <v>0</v>
      </c>
      <c r="H70" s="88">
        <v>0</v>
      </c>
    </row>
    <row r="71" spans="1:8" x14ac:dyDescent="0.25">
      <c r="A71" s="184" t="s">
        <v>106</v>
      </c>
      <c r="B71" s="185"/>
      <c r="C71" s="186"/>
      <c r="D71" s="25" t="s">
        <v>107</v>
      </c>
      <c r="E71" s="64">
        <v>424.8</v>
      </c>
      <c r="F71" s="63">
        <v>1035</v>
      </c>
      <c r="G71" s="64">
        <v>1035</v>
      </c>
      <c r="H71" s="88">
        <v>1035</v>
      </c>
    </row>
    <row r="72" spans="1:8" x14ac:dyDescent="0.25">
      <c r="A72" s="52">
        <v>3</v>
      </c>
      <c r="B72" s="53"/>
      <c r="C72" s="54"/>
      <c r="D72" s="24" t="s">
        <v>9</v>
      </c>
      <c r="E72" s="60">
        <v>424.8</v>
      </c>
      <c r="F72" s="61">
        <v>1035</v>
      </c>
      <c r="G72" s="60">
        <v>1035</v>
      </c>
      <c r="H72" s="88">
        <v>1035</v>
      </c>
    </row>
    <row r="73" spans="1:8" x14ac:dyDescent="0.25">
      <c r="A73" s="52">
        <v>32</v>
      </c>
      <c r="B73" s="53"/>
      <c r="C73" s="54"/>
      <c r="D73" s="24" t="s">
        <v>22</v>
      </c>
      <c r="E73" s="60">
        <v>424.8</v>
      </c>
      <c r="F73" s="61">
        <v>1035</v>
      </c>
      <c r="G73" s="60">
        <v>1035</v>
      </c>
      <c r="H73" s="88">
        <v>1035</v>
      </c>
    </row>
    <row r="74" spans="1:8" s="86" customFormat="1" x14ac:dyDescent="0.25">
      <c r="A74" s="197" t="s">
        <v>149</v>
      </c>
      <c r="B74" s="198"/>
      <c r="C74" s="199"/>
      <c r="D74" s="115" t="s">
        <v>108</v>
      </c>
      <c r="E74" s="118">
        <f>E75+E79+E82</f>
        <v>118773.66</v>
      </c>
      <c r="F74" s="119">
        <f>F75+F79+F82</f>
        <v>149034.29</v>
      </c>
      <c r="G74" s="118">
        <f>G75+G79+G82</f>
        <v>149034.29</v>
      </c>
      <c r="H74" s="120">
        <f>H75+H79+H82</f>
        <v>149034.29</v>
      </c>
    </row>
    <row r="75" spans="1:8" x14ac:dyDescent="0.25">
      <c r="A75" s="200" t="s">
        <v>80</v>
      </c>
      <c r="B75" s="201"/>
      <c r="C75" s="202"/>
      <c r="D75" s="25" t="s">
        <v>81</v>
      </c>
      <c r="E75" s="64">
        <f>E76</f>
        <v>25648.01</v>
      </c>
      <c r="F75" s="63">
        <v>39466</v>
      </c>
      <c r="G75" s="64">
        <v>39466</v>
      </c>
      <c r="H75" s="88">
        <v>39466</v>
      </c>
    </row>
    <row r="76" spans="1:8" x14ac:dyDescent="0.25">
      <c r="A76" s="203">
        <v>3</v>
      </c>
      <c r="B76" s="204"/>
      <c r="C76" s="205"/>
      <c r="D76" s="31" t="s">
        <v>9</v>
      </c>
      <c r="E76" s="60">
        <f>E77+E78</f>
        <v>25648.01</v>
      </c>
      <c r="F76" s="61">
        <v>39466</v>
      </c>
      <c r="G76" s="60">
        <v>39466</v>
      </c>
      <c r="H76" s="88">
        <v>39466</v>
      </c>
    </row>
    <row r="77" spans="1:8" x14ac:dyDescent="0.25">
      <c r="A77" s="191">
        <v>31</v>
      </c>
      <c r="B77" s="192"/>
      <c r="C77" s="193"/>
      <c r="D77" s="24" t="s">
        <v>10</v>
      </c>
      <c r="E77" s="60">
        <v>25614.62</v>
      </c>
      <c r="F77" s="61">
        <v>38381</v>
      </c>
      <c r="G77" s="60">
        <v>38381</v>
      </c>
      <c r="H77" s="88">
        <v>38381</v>
      </c>
    </row>
    <row r="78" spans="1:8" x14ac:dyDescent="0.25">
      <c r="A78" s="52">
        <v>32</v>
      </c>
      <c r="B78" s="53"/>
      <c r="C78" s="54"/>
      <c r="D78" s="24" t="s">
        <v>22</v>
      </c>
      <c r="E78" s="60">
        <v>33.39</v>
      </c>
      <c r="F78" s="61">
        <v>1085</v>
      </c>
      <c r="G78" s="60">
        <v>1085</v>
      </c>
      <c r="H78" s="88">
        <v>1085</v>
      </c>
    </row>
    <row r="79" spans="1:8" ht="25.5" x14ac:dyDescent="0.25">
      <c r="A79" s="184" t="s">
        <v>83</v>
      </c>
      <c r="B79" s="185"/>
      <c r="C79" s="186"/>
      <c r="D79" s="25" t="s">
        <v>104</v>
      </c>
      <c r="E79" s="64">
        <f>E80</f>
        <v>45032.32</v>
      </c>
      <c r="F79" s="63">
        <v>57286.29</v>
      </c>
      <c r="G79" s="64">
        <v>57286.29</v>
      </c>
      <c r="H79" s="91">
        <v>57286.29</v>
      </c>
    </row>
    <row r="80" spans="1:8" x14ac:dyDescent="0.25">
      <c r="A80" s="52">
        <v>3</v>
      </c>
      <c r="B80" s="53"/>
      <c r="C80" s="54"/>
      <c r="D80" s="24" t="s">
        <v>9</v>
      </c>
      <c r="E80" s="60">
        <v>45032.32</v>
      </c>
      <c r="F80" s="61">
        <v>57286.29</v>
      </c>
      <c r="G80" s="60">
        <v>57286.29</v>
      </c>
      <c r="H80" s="88">
        <v>57286.29</v>
      </c>
    </row>
    <row r="81" spans="1:17" x14ac:dyDescent="0.25">
      <c r="A81" s="52">
        <v>32</v>
      </c>
      <c r="B81" s="53"/>
      <c r="C81" s="54"/>
      <c r="D81" s="24" t="s">
        <v>22</v>
      </c>
      <c r="E81" s="60">
        <v>45032.32</v>
      </c>
      <c r="F81" s="61">
        <v>57286.29</v>
      </c>
      <c r="G81" s="60">
        <v>57286.29</v>
      </c>
      <c r="H81" s="88">
        <v>57286.29</v>
      </c>
    </row>
    <row r="82" spans="1:17" ht="25.5" x14ac:dyDescent="0.25">
      <c r="A82" s="184" t="s">
        <v>89</v>
      </c>
      <c r="B82" s="185"/>
      <c r="C82" s="186"/>
      <c r="D82" s="25" t="s">
        <v>109</v>
      </c>
      <c r="E82" s="64">
        <f>E83</f>
        <v>48093.33</v>
      </c>
      <c r="F82" s="63">
        <v>52282</v>
      </c>
      <c r="G82" s="64">
        <v>52282</v>
      </c>
      <c r="H82" s="91">
        <v>52282</v>
      </c>
    </row>
    <row r="83" spans="1:17" x14ac:dyDescent="0.25">
      <c r="A83" s="52">
        <v>3</v>
      </c>
      <c r="B83" s="53"/>
      <c r="C83" s="54"/>
      <c r="D83" s="24" t="s">
        <v>9</v>
      </c>
      <c r="E83" s="60">
        <f>E84+E85</f>
        <v>48093.33</v>
      </c>
      <c r="F83" s="61">
        <v>52282</v>
      </c>
      <c r="G83" s="60">
        <v>52282</v>
      </c>
      <c r="H83" s="88">
        <v>52282</v>
      </c>
    </row>
    <row r="84" spans="1:17" x14ac:dyDescent="0.25">
      <c r="A84" s="52">
        <v>31</v>
      </c>
      <c r="B84" s="53"/>
      <c r="C84" s="54"/>
      <c r="D84" s="24" t="s">
        <v>10</v>
      </c>
      <c r="E84" s="60">
        <v>47723.44</v>
      </c>
      <c r="F84" s="61">
        <v>51418</v>
      </c>
      <c r="G84" s="60">
        <v>51418</v>
      </c>
      <c r="H84" s="88">
        <v>51418</v>
      </c>
    </row>
    <row r="85" spans="1:17" x14ac:dyDescent="0.25">
      <c r="A85" s="52">
        <v>32</v>
      </c>
      <c r="B85" s="53"/>
      <c r="C85" s="54"/>
      <c r="D85" s="24" t="s">
        <v>22</v>
      </c>
      <c r="E85" s="60">
        <v>369.89</v>
      </c>
      <c r="F85" s="61">
        <v>864</v>
      </c>
      <c r="G85" s="60">
        <v>864</v>
      </c>
      <c r="H85" s="88">
        <v>864</v>
      </c>
    </row>
    <row r="86" spans="1:17" s="86" customFormat="1" x14ac:dyDescent="0.25">
      <c r="A86" s="194" t="s">
        <v>110</v>
      </c>
      <c r="B86" s="195"/>
      <c r="C86" s="196"/>
      <c r="D86" s="84" t="s">
        <v>111</v>
      </c>
      <c r="E86" s="118">
        <f>E87</f>
        <v>2082.88</v>
      </c>
      <c r="F86" s="119">
        <f>F87</f>
        <v>13647.32</v>
      </c>
      <c r="G86" s="118">
        <v>13647.32</v>
      </c>
      <c r="H86" s="120">
        <v>13647.32</v>
      </c>
    </row>
    <row r="87" spans="1:17" x14ac:dyDescent="0.25">
      <c r="A87" s="178" t="s">
        <v>112</v>
      </c>
      <c r="B87" s="179"/>
      <c r="C87" s="180"/>
      <c r="D87" s="24" t="s">
        <v>113</v>
      </c>
      <c r="E87" s="60">
        <v>2082.88</v>
      </c>
      <c r="F87" s="61">
        <f>F88+F91</f>
        <v>13647.32</v>
      </c>
      <c r="G87" s="60">
        <v>13647.32</v>
      </c>
      <c r="H87" s="88">
        <v>13647.32</v>
      </c>
    </row>
    <row r="88" spans="1:17" x14ac:dyDescent="0.25">
      <c r="A88" s="52">
        <v>3</v>
      </c>
      <c r="B88" s="53"/>
      <c r="C88" s="54"/>
      <c r="D88" s="24" t="s">
        <v>9</v>
      </c>
      <c r="E88" s="60">
        <v>2082.88</v>
      </c>
      <c r="F88" s="61">
        <v>12747.32</v>
      </c>
      <c r="G88" s="60">
        <v>12747.32</v>
      </c>
      <c r="H88" s="88">
        <v>12747.32</v>
      </c>
    </row>
    <row r="89" spans="1:17" x14ac:dyDescent="0.25">
      <c r="A89" s="52">
        <v>31</v>
      </c>
      <c r="B89" s="53"/>
      <c r="C89" s="54"/>
      <c r="D89" s="24" t="s">
        <v>10</v>
      </c>
      <c r="E89" s="60">
        <v>0</v>
      </c>
      <c r="F89" s="61">
        <v>5782.32</v>
      </c>
      <c r="G89" s="60">
        <v>5782.32</v>
      </c>
      <c r="H89" s="88">
        <v>5782.32</v>
      </c>
    </row>
    <row r="90" spans="1:17" ht="12.75" customHeight="1" x14ac:dyDescent="0.25">
      <c r="A90" s="52">
        <v>32</v>
      </c>
      <c r="B90" s="53"/>
      <c r="C90" s="54"/>
      <c r="D90" s="24" t="s">
        <v>22</v>
      </c>
      <c r="E90" s="60">
        <v>2082.88</v>
      </c>
      <c r="F90" s="61">
        <v>6965</v>
      </c>
      <c r="G90" s="60">
        <v>6965</v>
      </c>
      <c r="H90" s="88">
        <v>6965</v>
      </c>
    </row>
    <row r="91" spans="1:17" ht="12.75" customHeight="1" x14ac:dyDescent="0.25">
      <c r="A91" s="52">
        <v>4</v>
      </c>
      <c r="B91" s="53"/>
      <c r="C91" s="54"/>
      <c r="D91" s="24" t="s">
        <v>11</v>
      </c>
      <c r="E91" s="60"/>
      <c r="F91" s="61">
        <v>900</v>
      </c>
      <c r="G91" s="60">
        <v>900</v>
      </c>
      <c r="H91" s="88">
        <v>900</v>
      </c>
    </row>
    <row r="92" spans="1:17" ht="12.75" customHeight="1" x14ac:dyDescent="0.25">
      <c r="A92" s="52">
        <v>42</v>
      </c>
      <c r="B92" s="53"/>
      <c r="C92" s="54"/>
      <c r="D92" s="24" t="s">
        <v>103</v>
      </c>
      <c r="E92" s="60"/>
      <c r="F92" s="61">
        <v>900</v>
      </c>
      <c r="G92" s="60">
        <v>900</v>
      </c>
      <c r="H92" s="88">
        <v>900</v>
      </c>
    </row>
    <row r="93" spans="1:17" s="85" customFormat="1" x14ac:dyDescent="0.25">
      <c r="A93" s="181" t="s">
        <v>150</v>
      </c>
      <c r="B93" s="182"/>
      <c r="C93" s="183"/>
      <c r="D93" s="115" t="s">
        <v>114</v>
      </c>
      <c r="E93" s="118">
        <f>E94+E97+E103</f>
        <v>122051.15</v>
      </c>
      <c r="F93" s="119">
        <f>F94+F97+F103</f>
        <v>127194.16</v>
      </c>
      <c r="G93" s="118">
        <f>G94+G97+G103</f>
        <v>163229</v>
      </c>
      <c r="H93" s="120">
        <f>H94+H97+H103</f>
        <v>168229</v>
      </c>
    </row>
    <row r="94" spans="1:17" s="85" customFormat="1" x14ac:dyDescent="0.25">
      <c r="A94" s="190" t="s">
        <v>80</v>
      </c>
      <c r="B94" s="179"/>
      <c r="C94" s="180"/>
      <c r="D94" s="132" t="s">
        <v>81</v>
      </c>
      <c r="E94" s="133">
        <f>E96</f>
        <v>0</v>
      </c>
      <c r="F94" s="134">
        <v>411</v>
      </c>
      <c r="G94" s="133">
        <v>411</v>
      </c>
      <c r="H94" s="135">
        <v>411</v>
      </c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s="85" customFormat="1" ht="25.5" x14ac:dyDescent="0.25">
      <c r="A95" s="138">
        <v>4</v>
      </c>
      <c r="B95" s="139"/>
      <c r="C95" s="140"/>
      <c r="D95" s="36" t="s">
        <v>11</v>
      </c>
      <c r="E95" s="141">
        <v>0</v>
      </c>
      <c r="F95" s="142">
        <v>411</v>
      </c>
      <c r="G95" s="141">
        <v>411</v>
      </c>
      <c r="H95" s="136">
        <v>411</v>
      </c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s="85" customFormat="1" ht="25.5" x14ac:dyDescent="0.25">
      <c r="A96" s="138">
        <v>42</v>
      </c>
      <c r="B96" s="139"/>
      <c r="C96" s="140"/>
      <c r="D96" s="36" t="s">
        <v>11</v>
      </c>
      <c r="E96" s="141">
        <v>0</v>
      </c>
      <c r="F96" s="142">
        <v>411</v>
      </c>
      <c r="G96" s="141">
        <v>411</v>
      </c>
      <c r="H96" s="136">
        <v>411</v>
      </c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8" x14ac:dyDescent="0.25">
      <c r="A97" s="184" t="s">
        <v>98</v>
      </c>
      <c r="B97" s="185"/>
      <c r="C97" s="186"/>
      <c r="D97" s="25" t="s">
        <v>99</v>
      </c>
      <c r="E97" s="80">
        <f>E98+E100</f>
        <v>122051.15</v>
      </c>
      <c r="F97" s="63">
        <f>F98+F100</f>
        <v>126783.16</v>
      </c>
      <c r="G97" s="64">
        <f>G98+G100</f>
        <v>162818</v>
      </c>
      <c r="H97" s="91">
        <f>H98+H100</f>
        <v>167818</v>
      </c>
    </row>
    <row r="98" spans="1:8" x14ac:dyDescent="0.25">
      <c r="A98" s="65">
        <v>3</v>
      </c>
      <c r="B98" s="66"/>
      <c r="C98" s="67"/>
      <c r="D98" s="25" t="s">
        <v>22</v>
      </c>
      <c r="E98" s="60">
        <f>E99</f>
        <v>8800.84</v>
      </c>
      <c r="F98" s="61">
        <v>53626</v>
      </c>
      <c r="G98" s="60">
        <v>22818</v>
      </c>
      <c r="H98" s="88">
        <v>27818</v>
      </c>
    </row>
    <row r="99" spans="1:8" x14ac:dyDescent="0.25">
      <c r="A99" s="65">
        <v>32</v>
      </c>
      <c r="B99" s="66"/>
      <c r="C99" s="67"/>
      <c r="D99" s="25" t="s">
        <v>115</v>
      </c>
      <c r="E99" s="60">
        <v>8800.84</v>
      </c>
      <c r="F99" s="61">
        <v>53626</v>
      </c>
      <c r="G99" s="60">
        <v>22818</v>
      </c>
      <c r="H99" s="88">
        <v>27818</v>
      </c>
    </row>
    <row r="100" spans="1:8" ht="25.5" x14ac:dyDescent="0.25">
      <c r="A100" s="65">
        <v>4</v>
      </c>
      <c r="B100" s="66"/>
      <c r="C100" s="67"/>
      <c r="D100" s="25" t="s">
        <v>11</v>
      </c>
      <c r="E100" s="60">
        <f>E101+E102</f>
        <v>113250.31</v>
      </c>
      <c r="F100" s="61">
        <v>73157.16</v>
      </c>
      <c r="G100" s="60">
        <f>G101+G102</f>
        <v>140000</v>
      </c>
      <c r="H100" s="88">
        <v>140000</v>
      </c>
    </row>
    <row r="101" spans="1:8" ht="25.5" x14ac:dyDescent="0.25">
      <c r="A101" s="52">
        <v>42</v>
      </c>
      <c r="B101" s="53"/>
      <c r="C101" s="54"/>
      <c r="D101" s="24" t="s">
        <v>11</v>
      </c>
      <c r="E101" s="60">
        <v>80248.94</v>
      </c>
      <c r="F101" s="61">
        <v>47466</v>
      </c>
      <c r="G101" s="60">
        <v>140000</v>
      </c>
      <c r="H101" s="88">
        <v>140000</v>
      </c>
    </row>
    <row r="102" spans="1:8" x14ac:dyDescent="0.25">
      <c r="A102" s="52">
        <v>45</v>
      </c>
      <c r="B102" s="53"/>
      <c r="C102" s="54"/>
      <c r="D102" s="24" t="s">
        <v>100</v>
      </c>
      <c r="E102" s="60">
        <v>33001.370000000003</v>
      </c>
      <c r="F102" s="61">
        <v>25691.16</v>
      </c>
      <c r="G102" s="60">
        <v>0</v>
      </c>
      <c r="H102" s="88">
        <v>0</v>
      </c>
    </row>
    <row r="103" spans="1:8" s="81" customFormat="1" ht="25.5" x14ac:dyDescent="0.25">
      <c r="A103" s="187" t="s">
        <v>125</v>
      </c>
      <c r="B103" s="188"/>
      <c r="C103" s="189"/>
      <c r="D103" s="25" t="s">
        <v>126</v>
      </c>
      <c r="E103" s="64">
        <v>0</v>
      </c>
      <c r="F103" s="63">
        <v>0</v>
      </c>
      <c r="G103" s="64">
        <v>0</v>
      </c>
      <c r="H103" s="89">
        <v>0</v>
      </c>
    </row>
    <row r="104" spans="1:8" s="81" customFormat="1" x14ac:dyDescent="0.25">
      <c r="A104" s="65">
        <v>3</v>
      </c>
      <c r="B104" s="82"/>
      <c r="C104" s="83"/>
      <c r="D104" s="25" t="s">
        <v>22</v>
      </c>
      <c r="E104" s="64">
        <v>0</v>
      </c>
      <c r="F104" s="63">
        <v>0</v>
      </c>
      <c r="G104" s="64">
        <v>0</v>
      </c>
      <c r="H104" s="89">
        <v>0</v>
      </c>
    </row>
    <row r="105" spans="1:8" x14ac:dyDescent="0.25">
      <c r="A105" s="52">
        <v>32</v>
      </c>
      <c r="B105" s="53"/>
      <c r="C105" s="54"/>
      <c r="D105" s="24" t="s">
        <v>115</v>
      </c>
      <c r="E105" s="60">
        <v>0</v>
      </c>
      <c r="F105" s="61">
        <v>0</v>
      </c>
      <c r="G105" s="60">
        <v>0</v>
      </c>
      <c r="H105" s="88">
        <v>0</v>
      </c>
    </row>
    <row r="106" spans="1:8" s="81" customFormat="1" ht="25.5" x14ac:dyDescent="0.25">
      <c r="A106" s="65">
        <v>4</v>
      </c>
      <c r="B106" s="82"/>
      <c r="C106" s="83"/>
      <c r="D106" s="25" t="s">
        <v>11</v>
      </c>
      <c r="E106" s="64">
        <v>0</v>
      </c>
      <c r="F106" s="63">
        <v>0</v>
      </c>
      <c r="G106" s="64">
        <v>0</v>
      </c>
      <c r="H106" s="89">
        <v>0</v>
      </c>
    </row>
    <row r="107" spans="1:8" x14ac:dyDescent="0.25">
      <c r="A107" s="52">
        <v>45</v>
      </c>
      <c r="B107" s="53"/>
      <c r="C107" s="54"/>
      <c r="D107" s="24" t="s">
        <v>100</v>
      </c>
      <c r="E107" s="60">
        <v>0</v>
      </c>
      <c r="F107" s="61">
        <v>0</v>
      </c>
      <c r="G107" s="60">
        <v>0</v>
      </c>
      <c r="H107" s="88">
        <v>0</v>
      </c>
    </row>
    <row r="108" spans="1:8" s="85" customFormat="1" ht="25.5" x14ac:dyDescent="0.25">
      <c r="A108" s="181" t="s">
        <v>151</v>
      </c>
      <c r="B108" s="182"/>
      <c r="C108" s="183"/>
      <c r="D108" s="115" t="s">
        <v>116</v>
      </c>
      <c r="E108" s="118">
        <f>E109</f>
        <v>37122.189999999995</v>
      </c>
      <c r="F108" s="119">
        <f>F109</f>
        <v>2619.1999999999998</v>
      </c>
      <c r="G108" s="118">
        <v>2619.1999999999998</v>
      </c>
      <c r="H108" s="120">
        <v>2619.1999999999998</v>
      </c>
    </row>
    <row r="109" spans="1:8" x14ac:dyDescent="0.25">
      <c r="A109" s="184" t="s">
        <v>117</v>
      </c>
      <c r="B109" s="185"/>
      <c r="C109" s="186"/>
      <c r="D109" s="25" t="s">
        <v>118</v>
      </c>
      <c r="E109" s="60">
        <f>E110+E112</f>
        <v>37122.189999999995</v>
      </c>
      <c r="F109" s="61">
        <f>F110+F112</f>
        <v>2619.1999999999998</v>
      </c>
      <c r="G109" s="60">
        <v>2619.1999999999998</v>
      </c>
      <c r="H109" s="88">
        <v>2619.1999999999998</v>
      </c>
    </row>
    <row r="110" spans="1:8" x14ac:dyDescent="0.25">
      <c r="A110" s="65">
        <v>3</v>
      </c>
      <c r="B110" s="66"/>
      <c r="C110" s="67"/>
      <c r="D110" s="25" t="s">
        <v>22</v>
      </c>
      <c r="E110" s="60">
        <f>E111</f>
        <v>248.06</v>
      </c>
      <c r="F110" s="61">
        <v>1219.2</v>
      </c>
      <c r="G110" s="60">
        <v>1219.2</v>
      </c>
      <c r="H110" s="88">
        <v>1219.2</v>
      </c>
    </row>
    <row r="111" spans="1:8" x14ac:dyDescent="0.25">
      <c r="A111" s="65">
        <v>32</v>
      </c>
      <c r="B111" s="66"/>
      <c r="C111" s="67"/>
      <c r="D111" s="25"/>
      <c r="E111" s="60">
        <v>248.06</v>
      </c>
      <c r="F111" s="61">
        <v>1219.2</v>
      </c>
      <c r="G111" s="60">
        <v>1219.2</v>
      </c>
      <c r="H111" s="88">
        <v>1219.2</v>
      </c>
    </row>
    <row r="112" spans="1:8" ht="25.5" x14ac:dyDescent="0.25">
      <c r="A112" s="52">
        <v>4</v>
      </c>
      <c r="B112" s="53"/>
      <c r="C112" s="54"/>
      <c r="D112" s="24" t="s">
        <v>11</v>
      </c>
      <c r="E112" s="60">
        <f>E113+E114</f>
        <v>36874.129999999997</v>
      </c>
      <c r="F112" s="61">
        <v>1400</v>
      </c>
      <c r="G112" s="60">
        <v>1400</v>
      </c>
      <c r="H112" s="88">
        <v>1400</v>
      </c>
    </row>
    <row r="113" spans="1:8" x14ac:dyDescent="0.25">
      <c r="A113" s="52">
        <v>42</v>
      </c>
      <c r="B113" s="53"/>
      <c r="C113" s="54"/>
      <c r="D113" s="24" t="s">
        <v>119</v>
      </c>
      <c r="E113" s="60">
        <v>0</v>
      </c>
      <c r="F113" s="61">
        <v>1400</v>
      </c>
      <c r="G113" s="60">
        <v>1400</v>
      </c>
      <c r="H113" s="88">
        <v>1400</v>
      </c>
    </row>
    <row r="114" spans="1:8" x14ac:dyDescent="0.25">
      <c r="A114" s="52">
        <v>45</v>
      </c>
      <c r="B114" s="53"/>
      <c r="C114" s="54"/>
      <c r="D114" s="24" t="s">
        <v>100</v>
      </c>
      <c r="E114" s="60">
        <v>36874.129999999997</v>
      </c>
      <c r="F114" s="61">
        <v>0</v>
      </c>
      <c r="G114" s="60">
        <v>0</v>
      </c>
      <c r="H114" s="88">
        <v>0</v>
      </c>
    </row>
    <row r="115" spans="1:8" s="86" customFormat="1" ht="25.5" x14ac:dyDescent="0.25">
      <c r="A115" s="181" t="s">
        <v>152</v>
      </c>
      <c r="B115" s="182"/>
      <c r="C115" s="183"/>
      <c r="D115" s="115" t="s">
        <v>120</v>
      </c>
      <c r="E115" s="118">
        <f>E117</f>
        <v>91346.819999999992</v>
      </c>
      <c r="F115" s="119">
        <f>F116</f>
        <v>138994</v>
      </c>
      <c r="G115" s="118">
        <v>138994</v>
      </c>
      <c r="H115" s="120">
        <v>138994</v>
      </c>
    </row>
    <row r="116" spans="1:8" s="143" customFormat="1" ht="25.5" x14ac:dyDescent="0.25">
      <c r="A116" s="175" t="s">
        <v>165</v>
      </c>
      <c r="B116" s="176"/>
      <c r="C116" s="177"/>
      <c r="D116" s="144" t="s">
        <v>166</v>
      </c>
      <c r="E116" s="141">
        <v>91346.82</v>
      </c>
      <c r="F116" s="142">
        <f>F117+F120</f>
        <v>138994</v>
      </c>
      <c r="G116" s="141">
        <v>138994</v>
      </c>
      <c r="H116" s="136">
        <v>138994</v>
      </c>
    </row>
    <row r="117" spans="1:8" x14ac:dyDescent="0.25">
      <c r="A117" s="52">
        <v>3</v>
      </c>
      <c r="B117" s="53"/>
      <c r="C117" s="54"/>
      <c r="D117" s="24" t="s">
        <v>9</v>
      </c>
      <c r="E117" s="145">
        <f>E118+E123</f>
        <v>91346.819999999992</v>
      </c>
      <c r="F117" s="146">
        <v>83396.399999999994</v>
      </c>
      <c r="G117" s="64">
        <v>83396.399999999994</v>
      </c>
      <c r="H117" s="88">
        <v>77700</v>
      </c>
    </row>
    <row r="118" spans="1:8" x14ac:dyDescent="0.25">
      <c r="A118" s="52">
        <v>31</v>
      </c>
      <c r="B118" s="53"/>
      <c r="C118" s="54"/>
      <c r="D118" s="24" t="s">
        <v>10</v>
      </c>
      <c r="E118" s="60">
        <v>85840.45</v>
      </c>
      <c r="F118" s="61">
        <v>77700</v>
      </c>
      <c r="G118" s="60">
        <v>77700</v>
      </c>
      <c r="H118" s="88">
        <v>77700</v>
      </c>
    </row>
    <row r="119" spans="1:8" x14ac:dyDescent="0.25">
      <c r="A119" s="52">
        <v>32</v>
      </c>
      <c r="B119" s="53"/>
      <c r="C119" s="54"/>
      <c r="D119" s="24" t="s">
        <v>22</v>
      </c>
      <c r="E119" s="60">
        <v>5506.37</v>
      </c>
      <c r="F119" s="61">
        <v>5696.4</v>
      </c>
      <c r="G119" s="60">
        <v>5696.4</v>
      </c>
      <c r="H119" s="88">
        <v>5696.4</v>
      </c>
    </row>
    <row r="120" spans="1:8" x14ac:dyDescent="0.25">
      <c r="A120" s="178" t="s">
        <v>80</v>
      </c>
      <c r="B120" s="179"/>
      <c r="C120" s="180"/>
      <c r="D120" s="24" t="s">
        <v>81</v>
      </c>
      <c r="E120" s="60">
        <v>0</v>
      </c>
      <c r="F120" s="61">
        <v>55597.599999999999</v>
      </c>
      <c r="G120" s="60">
        <v>55597.599999999999</v>
      </c>
      <c r="H120" s="88">
        <v>55597.599999999999</v>
      </c>
    </row>
    <row r="121" spans="1:8" x14ac:dyDescent="0.25">
      <c r="A121" s="52">
        <v>3</v>
      </c>
      <c r="B121" s="53"/>
      <c r="C121" s="54"/>
      <c r="D121" s="24" t="s">
        <v>9</v>
      </c>
      <c r="E121" s="60">
        <v>0</v>
      </c>
      <c r="F121" s="61">
        <v>55597.599999999999</v>
      </c>
      <c r="G121" s="60">
        <v>55597.599999999999</v>
      </c>
      <c r="H121" s="88">
        <v>55597.599999999999</v>
      </c>
    </row>
    <row r="122" spans="1:8" x14ac:dyDescent="0.25">
      <c r="A122" s="52">
        <v>31</v>
      </c>
      <c r="B122" s="53"/>
      <c r="C122" s="54"/>
      <c r="D122" s="24" t="s">
        <v>10</v>
      </c>
      <c r="E122" s="60">
        <v>0</v>
      </c>
      <c r="F122" s="61">
        <v>51800</v>
      </c>
      <c r="G122" s="60">
        <v>51800</v>
      </c>
      <c r="H122" s="88">
        <v>51800</v>
      </c>
    </row>
    <row r="123" spans="1:8" x14ac:dyDescent="0.25">
      <c r="A123" s="52">
        <v>32</v>
      </c>
      <c r="B123" s="53"/>
      <c r="C123" s="54"/>
      <c r="D123" s="24" t="s">
        <v>22</v>
      </c>
      <c r="E123" s="60">
        <v>5506.37</v>
      </c>
      <c r="F123" s="61">
        <v>3797.6</v>
      </c>
      <c r="G123" s="60">
        <v>3797.6</v>
      </c>
      <c r="H123" s="88">
        <v>3797.6</v>
      </c>
    </row>
    <row r="124" spans="1:8" x14ac:dyDescent="0.25">
      <c r="H124" s="79"/>
    </row>
    <row r="125" spans="1:8" x14ac:dyDescent="0.25">
      <c r="H125" s="79"/>
    </row>
    <row r="126" spans="1:8" x14ac:dyDescent="0.25">
      <c r="H126" s="79"/>
    </row>
    <row r="127" spans="1:8" x14ac:dyDescent="0.25">
      <c r="H127" s="79"/>
    </row>
  </sheetData>
  <mergeCells count="51">
    <mergeCell ref="A6:C6"/>
    <mergeCell ref="A7:C7"/>
    <mergeCell ref="A1:H1"/>
    <mergeCell ref="A3:H3"/>
    <mergeCell ref="A5:C5"/>
    <mergeCell ref="C2:H2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5:C15"/>
    <mergeCell ref="A17:C17"/>
    <mergeCell ref="A21:C21"/>
    <mergeCell ref="A24:C24"/>
    <mergeCell ref="A27:C27"/>
    <mergeCell ref="A30:C30"/>
    <mergeCell ref="A31:C31"/>
    <mergeCell ref="A32:C32"/>
    <mergeCell ref="A33:C33"/>
    <mergeCell ref="A35:C35"/>
    <mergeCell ref="A36:C36"/>
    <mergeCell ref="A37:C37"/>
    <mergeCell ref="A38:C38"/>
    <mergeCell ref="A40:C40"/>
    <mergeCell ref="A46:C46"/>
    <mergeCell ref="A51:C51"/>
    <mergeCell ref="A54:C54"/>
    <mergeCell ref="A64:C64"/>
    <mergeCell ref="A71:C71"/>
    <mergeCell ref="A74:C74"/>
    <mergeCell ref="A75:C75"/>
    <mergeCell ref="A76:C76"/>
    <mergeCell ref="A77:C77"/>
    <mergeCell ref="A79:C79"/>
    <mergeCell ref="A82:C82"/>
    <mergeCell ref="A86:C86"/>
    <mergeCell ref="A87:C87"/>
    <mergeCell ref="A116:C116"/>
    <mergeCell ref="A120:C120"/>
    <mergeCell ref="A93:C93"/>
    <mergeCell ref="A97:C97"/>
    <mergeCell ref="A108:C108"/>
    <mergeCell ref="A109:C109"/>
    <mergeCell ref="A115:C115"/>
    <mergeCell ref="A103:C103"/>
    <mergeCell ref="A94:C94"/>
  </mergeCells>
  <pageMargins left="0.7" right="0.7" top="0.75" bottom="0.75" header="0.3" footer="0.3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OSDTP</cp:lastModifiedBy>
  <cp:lastPrinted>2024-11-26T08:11:42Z</cp:lastPrinted>
  <dcterms:created xsi:type="dcterms:W3CDTF">2022-08-12T12:51:27Z</dcterms:created>
  <dcterms:modified xsi:type="dcterms:W3CDTF">2025-03-01T13:37:50Z</dcterms:modified>
</cp:coreProperties>
</file>